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OXII\Desktop\KRIZ BACKUP2023\Desktop\KRIZEL FILES\1. 2021 SUPPLY_KMDB\5. MARINA APPs, PMR, PPMP\"/>
    </mc:Choice>
  </mc:AlternateContent>
  <bookViews>
    <workbookView xWindow="0" yWindow="0" windowWidth="11700" windowHeight="6165"/>
  </bookViews>
  <sheets>
    <sheet name="PMR 1st sem 2023" sheetId="1" r:id="rId1"/>
    <sheet name="Sheet1" sheetId="2" r:id="rId2"/>
  </sheets>
  <definedNames>
    <definedName name="__xlnm.Print_Area" localSheetId="0">'PMR 1st sem 2023'!$A$1:$AL$35</definedName>
    <definedName name="_xlnm.Print_Area" localSheetId="0">'PMR 1st sem 2023'!$A$1:$AZ$47</definedName>
    <definedName name="_xlnm.Print_Titles" localSheetId="0">'PMR 1st sem 2023'!$5:$7</definedName>
  </definedNames>
  <calcPr calcId="152511"/>
  <extLst>
    <ext uri="GoogleSheetsCustomDataVersion2">
      <go:sheetsCustomData xmlns:go="http://customooxmlschemas.google.com/" r:id="rId6" roundtripDataChecksum="+c9/rbGsdlc1CYMHr5FEJCQjWX6jSl1v07tVxreU4v8="/>
    </ext>
  </extLst>
</workbook>
</file>

<file path=xl/calcChain.xml><?xml version="1.0" encoding="utf-8"?>
<calcChain xmlns="http://schemas.openxmlformats.org/spreadsheetml/2006/main">
  <c r="AP31" i="1" l="1"/>
  <c r="AM31" i="1"/>
  <c r="AM39" i="1"/>
  <c r="AM38" i="1"/>
  <c r="AM37" i="1"/>
  <c r="AQ29" i="1"/>
  <c r="AP29" i="1" s="1"/>
  <c r="AM29" i="1"/>
  <c r="AQ28" i="1"/>
  <c r="AP28" i="1" s="1"/>
  <c r="AM28" i="1"/>
  <c r="AQ27" i="1"/>
  <c r="AP27" i="1" s="1"/>
  <c r="AM27" i="1"/>
  <c r="AQ26" i="1"/>
  <c r="AP26" i="1" s="1"/>
  <c r="AM26" i="1"/>
  <c r="AQ25" i="1"/>
  <c r="AP25" i="1" s="1"/>
  <c r="AM25" i="1"/>
  <c r="AP24" i="1"/>
  <c r="AM24" i="1"/>
  <c r="AQ23" i="1"/>
  <c r="AP23" i="1" s="1"/>
  <c r="AM23" i="1"/>
  <c r="AQ22" i="1"/>
  <c r="AP22" i="1" s="1"/>
  <c r="AM22" i="1"/>
  <c r="AQ21" i="1"/>
  <c r="AP21" i="1" s="1"/>
  <c r="AM21" i="1"/>
  <c r="AQ20" i="1"/>
  <c r="AP20" i="1" s="1"/>
  <c r="AM20" i="1"/>
  <c r="AQ19" i="1"/>
  <c r="AP19" i="1" s="1"/>
  <c r="AM19" i="1"/>
  <c r="AQ18" i="1"/>
  <c r="AP18" i="1" s="1"/>
  <c r="AM18" i="1"/>
  <c r="AQ17" i="1"/>
  <c r="AP17" i="1" s="1"/>
  <c r="AM17" i="1"/>
  <c r="AP16" i="1"/>
  <c r="AM16" i="1"/>
  <c r="AP15" i="1"/>
  <c r="AM15" i="1"/>
  <c r="AQ14" i="1"/>
  <c r="AP14" i="1" s="1"/>
  <c r="AM14" i="1"/>
  <c r="AQ13" i="1"/>
  <c r="AP13" i="1" s="1"/>
  <c r="AN13" i="1"/>
  <c r="AM13" i="1" s="1"/>
  <c r="AQ12" i="1"/>
  <c r="AP12" i="1" s="1"/>
  <c r="AM12" i="1"/>
  <c r="AQ11" i="1"/>
  <c r="AP11" i="1" s="1"/>
  <c r="AM11" i="1"/>
  <c r="AQ10" i="1"/>
  <c r="AP10" i="1" s="1"/>
  <c r="AM10" i="1"/>
  <c r="AQ9" i="1"/>
  <c r="AP9" i="1" s="1"/>
  <c r="AM9" i="1"/>
  <c r="AQ8" i="1"/>
  <c r="AP8" i="1" s="1"/>
  <c r="AM8" i="1"/>
  <c r="AM32" i="1"/>
  <c r="AP33" i="1" l="1"/>
  <c r="AM40" i="1"/>
  <c r="AM34" i="1" l="1"/>
</calcChain>
</file>

<file path=xl/sharedStrings.xml><?xml version="1.0" encoding="utf-8"?>
<sst xmlns="http://schemas.openxmlformats.org/spreadsheetml/2006/main" count="218" uniqueCount="108">
  <si>
    <t>ANNEX B</t>
  </si>
  <si>
    <t>ANNEX A</t>
  </si>
  <si>
    <t>MARITIME INDUSTRY AUTHORITY RO XII Procurement Monitoring Report as of June 30, 2023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</si>
  <si>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</si>
  <si>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</si>
  <si>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</si>
  <si>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</si>
  <si>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</si>
  <si>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</si>
  <si>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</si>
  <si>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</si>
  <si>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</si>
  <si>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</si>
  <si>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</si>
  <si>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</si>
  <si>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</si>
  <si>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</si>
  <si>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</si>
  <si>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</si>
  <si>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</si>
  <si>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</si>
  <si>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</si>
  <si>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</si>
  <si>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</si>
  <si>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</si>
  <si>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</si>
  <si>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</si>
  <si>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</si>
  <si>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</si>
  <si>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</si>
  <si>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</si>
  <si>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</si>
  <si>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</si>
  <si>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</si>
  <si>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</si>
  <si>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</si>
  <si>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</si>
  <si>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</si>
  <si>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</si>
  <si>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</si>
  <si>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</si>
  <si>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</si>
  <si>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MRO XII</t>
  </si>
  <si>
    <t>NO</t>
  </si>
  <si>
    <t>NP-53.9 - Small Value Procurement</t>
  </si>
  <si>
    <t>GoP</t>
  </si>
  <si>
    <t>Direct Contracting</t>
  </si>
  <si>
    <t>Snacks &amp; Supplies Expenses for the 1st &amp; 2nd Qtr Multi-Sectoral Advisory Board (MSAB) Meeting</t>
  </si>
  <si>
    <t>Shopping</t>
  </si>
  <si>
    <t>Risograph services of various Office Application Forms - Jan.-June 2023</t>
  </si>
  <si>
    <t>Common Office/Janitorial/Utility Supplies for 2nd Quarter</t>
  </si>
  <si>
    <t xml:space="preserve">Meals/Snacks/Supplies Expenses for the 49th MARINA Anniversary Celebration on June 01, 2023, Conduct of GAD/GST Assessment for Stakeholders (Mid-Year)/ PGS-SPMS </t>
  </si>
  <si>
    <t>Venue, Foods, Accomodation &amp; Supplies Expenses for Office's Mid-Year 2023 Performance Assessment and Planning</t>
  </si>
  <si>
    <t>6/23-24/2023</t>
  </si>
  <si>
    <t>Meals &amp; Supplies Expenses for Seafarer's Day Celebration</t>
  </si>
  <si>
    <t>Cash Bond of one (1) Accountable Staff for Supplies</t>
  </si>
  <si>
    <t>NP-53.5 Agency-to-Agency</t>
  </si>
  <si>
    <t xml:space="preserve">Rental of Office Building for the month of January to June 2023 </t>
  </si>
  <si>
    <t>Monthly Security Services - Jan.-June 2023</t>
  </si>
  <si>
    <t>Cable Subscriptions - Jan-June 2023</t>
  </si>
  <si>
    <t>Communication Expenses (landlines/internet &amp; postpaid) January to June 2023</t>
  </si>
  <si>
    <t>Expenses for Women's Month - Tarpaulin only</t>
  </si>
  <si>
    <t>Expenses for COA Entrance/Exit Conference 1st Sem</t>
  </si>
  <si>
    <t>Repair &amp; Maintenance of Split Type Aircondition Units (2 units)</t>
  </si>
  <si>
    <t>Plumbing works of CR with accessories (1)</t>
  </si>
  <si>
    <t>Communication Expenses (postage/courier) - Jan.-June 2023</t>
  </si>
  <si>
    <t>Utility Expenses: Electricity &amp; Water Consumptions - Jan. - June 2023</t>
  </si>
  <si>
    <t>Potable Water Consumptions (Drinking Water Refill) - Jan. - June 2023</t>
  </si>
  <si>
    <t>Photocopies of MRO12 Documents - Jan-June 2023</t>
  </si>
  <si>
    <t>Zoom Account Subscription</t>
  </si>
  <si>
    <t>NP-53.10 Lease of Real Property and Venue</t>
  </si>
  <si>
    <t>YES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</si>
  <si>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</si>
  <si>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</si>
  <si>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</si>
  <si>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</si>
  <si>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</si>
  <si>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</si>
  <si>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</si>
  <si>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</si>
  <si>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CECILIA G. JARABELO, AO IV</t>
  </si>
  <si>
    <r>
      <rPr>
        <b/>
        <sz val="14"/>
        <color theme="1"/>
        <rFont val="Verdana"/>
        <family val="2"/>
      </rPr>
      <t xml:space="preserve">FARIDA B. GUARIÑO, </t>
    </r>
    <r>
      <rPr>
        <b/>
        <sz val="13"/>
        <color theme="1"/>
        <rFont val="Verdana"/>
        <family val="2"/>
      </rPr>
      <t>OIC-Regional Director</t>
    </r>
  </si>
  <si>
    <t>BAC Secretariat</t>
  </si>
  <si>
    <t>BAC Chairperson</t>
  </si>
  <si>
    <t>Head of the Procuring Entity</t>
  </si>
  <si>
    <t>Competitive Bidding</t>
  </si>
  <si>
    <t>Limited Source Bidding</t>
  </si>
  <si>
    <t>Foreign</t>
  </si>
  <si>
    <t>Special Purpose Fund</t>
  </si>
  <si>
    <t>Repeat Order</t>
  </si>
  <si>
    <t>Corporate Budget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</si>
  <si>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</si>
  <si>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</si>
  <si>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</si>
  <si>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</si>
  <si>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</si>
  <si>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</si>
  <si>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NP-53.6 Scientific, Scholarly, Artistic Work, Exclusive Technology and Media Services</t>
  </si>
  <si>
    <t>NP-53.7 Highly Technical Consultants</t>
  </si>
  <si>
    <t>NP-53.8 Defense Cooperation Agreement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</si>
  <si>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</si>
  <si>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</si>
  <si>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</si>
  <si>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</si>
  <si>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due to increase of usage and rates</t>
  </si>
  <si>
    <t>Fuel Consumptions for Service Vehicles - Honda Mobilio SAB 5510 &amp; Mits Adventure SFU 743 - Jan.-May 2023</t>
  </si>
  <si>
    <t xml:space="preserve">Repair &amp; Maintenance for Honda Mobilio SAB 5510 for Jan.2023-June 2023 </t>
  </si>
  <si>
    <t>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</si>
</sst>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/yyyy"/>
    <numFmt numFmtId="169" formatCode="d/mmm/yy"/>
  </numFmts>
  <fonts count="30">
    <font>
      <sz val="10"/>
      <color rgb="FF000000"/>
      <name val="Arial"/>
      <scheme val="minor"/>
    </font>
    <font>
      <b/>
      <sz val="16"/>
      <color theme="1"/>
      <name val="Arial"/>
      <family val="2"/>
    </font>
    <font>
      <sz val="13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color rgb="FFFF0000"/>
      <name val="&quot;Google Sans&quot;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i/>
      <sz val="12"/>
      <color rgb="FFFF0000"/>
      <name val="Arial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3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14" fontId="9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20" fillId="0" borderId="0" xfId="0" applyFont="1" applyAlignment="1">
      <alignment vertical="center"/>
    </xf>
    <xf numFmtId="14" fontId="9" fillId="0" borderId="18" xfId="0" applyNumberFormat="1" applyFont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vertical="center"/>
    </xf>
    <xf numFmtId="4" fontId="16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8" fillId="0" borderId="21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14" fontId="9" fillId="0" borderId="21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14" fontId="9" fillId="0" borderId="18" xfId="0" applyNumberFormat="1" applyFont="1" applyBorder="1" applyAlignment="1">
      <alignment horizontal="right" vertical="center"/>
    </xf>
    <xf numFmtId="164" fontId="9" fillId="0" borderId="18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horizontal="right" vertical="center"/>
    </xf>
    <xf numFmtId="4" fontId="16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4" fontId="9" fillId="0" borderId="24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4" fontId="22" fillId="0" borderId="18" xfId="0" applyNumberFormat="1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49" fontId="24" fillId="0" borderId="15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169" fontId="24" fillId="0" borderId="18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/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3" fillId="0" borderId="2" xfId="0" applyFont="1" applyBorder="1" applyAlignment="1">
      <alignment horizontal="center" vertical="center" wrapText="1"/>
    </xf>
    <xf numFmtId="0" fontId="12" fillId="0" borderId="8" xfId="0" applyFont="1" applyBorder="1"/>
    <xf numFmtId="0" fontId="6" fillId="0" borderId="6" xfId="0" applyFont="1" applyBorder="1" applyAlignment="1">
      <alignment horizontal="center" vertical="center" wrapText="1"/>
    </xf>
    <xf numFmtId="0" fontId="12" fillId="0" borderId="1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5" fillId="0" borderId="31" xfId="0" applyFont="1" applyBorder="1" applyAlignment="1">
      <alignment horizontal="right" vertical="center"/>
    </xf>
    <xf numFmtId="0" fontId="12" fillId="0" borderId="32" xfId="0" applyFont="1" applyBorder="1"/>
    <xf numFmtId="0" fontId="12" fillId="0" borderId="33" xfId="0" applyFont="1" applyBorder="1"/>
    <xf numFmtId="0" fontId="15" fillId="0" borderId="28" xfId="0" applyFont="1" applyBorder="1" applyAlignment="1">
      <alignment horizontal="right" vertical="center"/>
    </xf>
    <xf numFmtId="0" fontId="12" fillId="0" borderId="29" xfId="0" applyFont="1" applyBorder="1"/>
    <xf numFmtId="0" fontId="12" fillId="0" borderId="30" xfId="0" applyFont="1" applyBorder="1"/>
    <xf numFmtId="4" fontId="15" fillId="0" borderId="28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right" vertical="center"/>
    </xf>
    <xf numFmtId="4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right" vertical="center"/>
    </xf>
    <xf numFmtId="4" fontId="8" fillId="0" borderId="3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vertical="center" wrapText="1"/>
    </xf>
    <xf numFmtId="165" fontId="9" fillId="0" borderId="24" xfId="0" quotePrefix="1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2"/>
  <sheetViews>
    <sheetView showGridLines="0" tabSelected="1" view="pageBreakPreview" zoomScale="85" zoomScaleNormal="100" zoomScaleSheetLayoutView="85" workbookViewId="0">
      <pane xSplit="24" ySplit="7" topLeftCell="AG8" activePane="bottomRight" state="frozen"/>
      <selection pane="topRight" activeCell="Y1" sqref="Y1"/>
      <selection pane="bottomLeft" activeCell="A8" sqref="A8"/>
      <selection pane="bottomRight" activeCell="A34" sqref="A34:AL34"/>
    </sheetView>
  </sheetViews>
  <sheetFormatPr defaultColWidth="12.5703125" defaultRowHeight="15" customHeight="1"/>
  <cols>
    <col min="1" max="1" width="6.5703125" customWidth="1"/>
    <col min="2" max="2" width="44.42578125" customWidth="1"/>
    <col min="3" max="21" width="8.7109375" hidden="1" customWidth="1"/>
    <col min="22" max="22" width="10.28515625" customWidth="1"/>
    <col min="23" max="23" width="11.28515625" customWidth="1"/>
    <col min="24" max="24" width="21.85546875" customWidth="1"/>
    <col min="25" max="25" width="5.28515625" hidden="1" customWidth="1"/>
    <col min="26" max="26" width="5.140625" hidden="1" customWidth="1"/>
    <col min="27" max="27" width="5.7109375" hidden="1" customWidth="1"/>
    <col min="28" max="28" width="6.28515625" hidden="1" customWidth="1"/>
    <col min="29" max="29" width="5.85546875" hidden="1" customWidth="1"/>
    <col min="30" max="30" width="6.7109375" hidden="1" customWidth="1"/>
    <col min="31" max="31" width="5.85546875" hidden="1" customWidth="1"/>
    <col min="32" max="32" width="9.28515625" hidden="1" customWidth="1"/>
    <col min="33" max="33" width="6.7109375" customWidth="1"/>
    <col min="34" max="34" width="9.28515625" customWidth="1"/>
    <col min="35" max="35" width="6" customWidth="1"/>
    <col min="36" max="36" width="11.28515625" customWidth="1"/>
    <col min="37" max="37" width="9.5703125" customWidth="1"/>
    <col min="38" max="38" width="7.7109375" customWidth="1"/>
    <col min="39" max="39" width="10.28515625" bestFit="1" customWidth="1"/>
    <col min="40" max="40" width="9.85546875" customWidth="1"/>
    <col min="41" max="41" width="4.7109375" customWidth="1"/>
    <col min="42" max="42" width="13.42578125" customWidth="1"/>
    <col min="43" max="43" width="13" customWidth="1"/>
    <col min="44" max="44" width="5.42578125" customWidth="1"/>
    <col min="45" max="45" width="5.85546875" customWidth="1"/>
    <col min="46" max="46" width="5.7109375" customWidth="1"/>
    <col min="47" max="47" width="7.28515625" customWidth="1"/>
    <col min="48" max="48" width="5.85546875" customWidth="1"/>
    <col min="49" max="49" width="5.28515625" customWidth="1"/>
    <col min="50" max="50" width="5.7109375" customWidth="1"/>
    <col min="51" max="51" width="9.140625" customWidth="1"/>
    <col min="52" max="52" width="12.7109375" customWidth="1"/>
    <col min="53" max="53" width="21.7109375" customWidth="1"/>
  </cols>
  <sheetData>
    <row r="1" spans="1:53" ht="12.75" customHeight="1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  <c r="AC1" s="1"/>
      <c r="AD1" s="1"/>
      <c r="AE1" s="1"/>
      <c r="AF1" s="1"/>
      <c r="AG1" s="1"/>
      <c r="AH1" s="3"/>
      <c r="AI1" s="1"/>
      <c r="AJ1" s="4"/>
      <c r="AK1" s="1"/>
      <c r="AL1" s="5"/>
      <c r="AM1" s="6"/>
      <c r="AN1" s="1"/>
      <c r="AO1" s="1"/>
      <c r="AP1" s="1"/>
      <c r="AQ1" s="1"/>
      <c r="AR1" s="1"/>
      <c r="AT1" s="7"/>
      <c r="AU1" s="1"/>
      <c r="AV1" s="1"/>
      <c r="AW1" s="1"/>
      <c r="AX1" s="1"/>
      <c r="AY1" s="1"/>
      <c r="AZ1" s="8"/>
      <c r="BA1" s="9"/>
    </row>
    <row r="2" spans="1:53" ht="4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2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3"/>
      <c r="BA2" s="14"/>
    </row>
    <row r="3" spans="1:53" ht="12.75" customHeight="1">
      <c r="A3" s="9" t="s">
        <v>2</v>
      </c>
      <c r="B3" s="15"/>
      <c r="C3" s="9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  <c r="T3" s="16"/>
      <c r="U3" s="15"/>
      <c r="V3" s="15"/>
      <c r="W3" s="9"/>
      <c r="X3" s="1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  <c r="AQ3" s="16"/>
      <c r="AR3" s="16"/>
      <c r="AS3" s="16"/>
      <c r="AT3" s="15"/>
      <c r="AU3" s="15"/>
      <c r="AV3" s="15"/>
      <c r="AW3" s="15"/>
      <c r="AX3" s="15"/>
      <c r="AY3" s="15"/>
      <c r="AZ3" s="18"/>
      <c r="BA3" s="15"/>
    </row>
    <row r="4" spans="1:53" ht="6.75" customHeight="1">
      <c r="A4" s="1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9"/>
      <c r="S4" s="19"/>
      <c r="T4" s="19"/>
      <c r="U4" s="10"/>
      <c r="V4" s="10"/>
      <c r="W4" s="10"/>
      <c r="X4" s="11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9"/>
      <c r="AQ4" s="19"/>
      <c r="AR4" s="19"/>
      <c r="AS4" s="19"/>
      <c r="AT4" s="10"/>
      <c r="AU4" s="10"/>
      <c r="AV4" s="10"/>
      <c r="AW4" s="10"/>
      <c r="AX4" s="10"/>
      <c r="AY4" s="10"/>
      <c r="AZ4" s="13"/>
      <c r="BA4" s="14"/>
    </row>
    <row r="5" spans="1:53" ht="27.75" customHeight="1">
      <c r="A5" s="164" t="s">
        <v>4</v>
      </c>
      <c r="B5" s="162" t="s">
        <v>5</v>
      </c>
      <c r="C5" s="162" t="s">
        <v>6</v>
      </c>
      <c r="D5" s="162" t="s">
        <v>7</v>
      </c>
      <c r="E5" s="163" t="s">
        <v>8</v>
      </c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  <c r="Q5" s="162" t="s">
        <v>9</v>
      </c>
      <c r="R5" s="163" t="s">
        <v>10</v>
      </c>
      <c r="S5" s="156"/>
      <c r="T5" s="157"/>
      <c r="U5" s="162" t="s">
        <v>11</v>
      </c>
      <c r="V5" s="162" t="s">
        <v>12</v>
      </c>
      <c r="W5" s="162" t="s">
        <v>13</v>
      </c>
      <c r="X5" s="162" t="s">
        <v>7</v>
      </c>
      <c r="Y5" s="163" t="s">
        <v>14</v>
      </c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  <c r="AL5" s="158" t="s">
        <v>9</v>
      </c>
      <c r="AM5" s="155" t="s">
        <v>10</v>
      </c>
      <c r="AN5" s="156"/>
      <c r="AO5" s="157"/>
      <c r="AP5" s="155" t="s">
        <v>15</v>
      </c>
      <c r="AQ5" s="156"/>
      <c r="AR5" s="157"/>
      <c r="AS5" s="158" t="s">
        <v>16</v>
      </c>
      <c r="AT5" s="155" t="s">
        <v>17</v>
      </c>
      <c r="AU5" s="156"/>
      <c r="AV5" s="156"/>
      <c r="AW5" s="156"/>
      <c r="AX5" s="156"/>
      <c r="AY5" s="157"/>
      <c r="AZ5" s="160" t="s">
        <v>18</v>
      </c>
      <c r="BA5" s="20"/>
    </row>
    <row r="6" spans="1:53" ht="108" customHeight="1">
      <c r="A6" s="165"/>
      <c r="B6" s="159"/>
      <c r="C6" s="159"/>
      <c r="D6" s="159"/>
      <c r="E6" s="21" t="s">
        <v>19</v>
      </c>
      <c r="F6" s="21" t="s">
        <v>20</v>
      </c>
      <c r="G6" s="21" t="s">
        <v>21</v>
      </c>
      <c r="H6" s="21" t="s">
        <v>22</v>
      </c>
      <c r="I6" s="21" t="s">
        <v>23</v>
      </c>
      <c r="J6" s="21" t="s">
        <v>24</v>
      </c>
      <c r="K6" s="21" t="s">
        <v>25</v>
      </c>
      <c r="L6" s="21" t="s">
        <v>26</v>
      </c>
      <c r="M6" s="21" t="s">
        <v>27</v>
      </c>
      <c r="N6" s="21" t="s">
        <v>28</v>
      </c>
      <c r="O6" s="21" t="s">
        <v>29</v>
      </c>
      <c r="P6" s="21" t="s">
        <v>30</v>
      </c>
      <c r="Q6" s="159"/>
      <c r="R6" s="22" t="s">
        <v>31</v>
      </c>
      <c r="S6" s="22" t="s">
        <v>32</v>
      </c>
      <c r="T6" s="22" t="s">
        <v>33</v>
      </c>
      <c r="U6" s="159"/>
      <c r="V6" s="159"/>
      <c r="W6" s="159"/>
      <c r="X6" s="159"/>
      <c r="Y6" s="22" t="s">
        <v>19</v>
      </c>
      <c r="Z6" s="22" t="s">
        <v>34</v>
      </c>
      <c r="AA6" s="22" t="s">
        <v>21</v>
      </c>
      <c r="AB6" s="22" t="s">
        <v>22</v>
      </c>
      <c r="AC6" s="22" t="s">
        <v>23</v>
      </c>
      <c r="AD6" s="22" t="s">
        <v>24</v>
      </c>
      <c r="AE6" s="22" t="s">
        <v>25</v>
      </c>
      <c r="AF6" s="22" t="s">
        <v>35</v>
      </c>
      <c r="AG6" s="22" t="s">
        <v>36</v>
      </c>
      <c r="AH6" s="22" t="s">
        <v>27</v>
      </c>
      <c r="AI6" s="22" t="s">
        <v>28</v>
      </c>
      <c r="AJ6" s="22" t="s">
        <v>37</v>
      </c>
      <c r="AK6" s="22" t="s">
        <v>38</v>
      </c>
      <c r="AL6" s="159"/>
      <c r="AM6" s="23" t="s">
        <v>39</v>
      </c>
      <c r="AN6" s="23" t="s">
        <v>32</v>
      </c>
      <c r="AO6" s="23" t="s">
        <v>33</v>
      </c>
      <c r="AP6" s="23" t="s">
        <v>31</v>
      </c>
      <c r="AQ6" s="23" t="s">
        <v>32</v>
      </c>
      <c r="AR6" s="23" t="s">
        <v>33</v>
      </c>
      <c r="AS6" s="159"/>
      <c r="AT6" s="22" t="s">
        <v>21</v>
      </c>
      <c r="AU6" s="22" t="s">
        <v>22</v>
      </c>
      <c r="AV6" s="22" t="s">
        <v>23</v>
      </c>
      <c r="AW6" s="22" t="s">
        <v>24</v>
      </c>
      <c r="AX6" s="22" t="s">
        <v>25</v>
      </c>
      <c r="AY6" s="22" t="s">
        <v>40</v>
      </c>
      <c r="AZ6" s="161"/>
      <c r="BA6" s="14"/>
    </row>
    <row r="7" spans="1:53" ht="16.5" customHeight="1">
      <c r="A7" s="24" t="s">
        <v>41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6"/>
      <c r="BA7" s="14"/>
    </row>
    <row r="8" spans="1:53" ht="57">
      <c r="A8" s="30"/>
      <c r="B8" s="73" t="s">
        <v>105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2"/>
      <c r="T8" s="32"/>
      <c r="U8" s="31"/>
      <c r="V8" s="33" t="s">
        <v>42</v>
      </c>
      <c r="W8" s="34" t="s">
        <v>43</v>
      </c>
      <c r="X8" s="35" t="s">
        <v>46</v>
      </c>
      <c r="Y8" s="31"/>
      <c r="Z8" s="31"/>
      <c r="AA8" s="31"/>
      <c r="AB8" s="31"/>
      <c r="AC8" s="31"/>
      <c r="AD8" s="31"/>
      <c r="AE8" s="31"/>
      <c r="AF8" s="31"/>
      <c r="AG8" s="31"/>
      <c r="AH8" s="36">
        <v>44929</v>
      </c>
      <c r="AI8" s="37"/>
      <c r="AJ8" s="36">
        <v>45107</v>
      </c>
      <c r="AK8" s="36">
        <v>45107</v>
      </c>
      <c r="AL8" s="33" t="s">
        <v>45</v>
      </c>
      <c r="AM8" s="38">
        <f t="shared" ref="AM8:AM29" si="0">AN8+AO8</f>
        <v>120000</v>
      </c>
      <c r="AN8" s="39">
        <v>120000</v>
      </c>
      <c r="AO8" s="40"/>
      <c r="AP8" s="41">
        <f t="shared" ref="AP8:AP29" si="1">AQ8+AR8</f>
        <v>104413.21999999999</v>
      </c>
      <c r="AQ8" s="42">
        <f>9575.71+14956.42+22470.86+19771.26+21398.15+7451.76+8789.06</f>
        <v>104413.21999999999</v>
      </c>
      <c r="AR8" s="43"/>
      <c r="AS8" s="44"/>
      <c r="AT8" s="31"/>
      <c r="AU8" s="31"/>
      <c r="AV8" s="31"/>
      <c r="AW8" s="31"/>
      <c r="AX8" s="31"/>
      <c r="AY8" s="31"/>
      <c r="AZ8" s="45"/>
      <c r="BA8" s="46"/>
    </row>
    <row r="9" spans="1:53" ht="42.75">
      <c r="A9" s="30"/>
      <c r="B9" s="73" t="s">
        <v>47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2"/>
      <c r="U9" s="31"/>
      <c r="V9" s="33" t="s">
        <v>42</v>
      </c>
      <c r="W9" s="33" t="s">
        <v>43</v>
      </c>
      <c r="X9" s="35" t="s">
        <v>48</v>
      </c>
      <c r="Y9" s="31"/>
      <c r="Z9" s="31"/>
      <c r="AA9" s="31"/>
      <c r="AB9" s="31"/>
      <c r="AC9" s="31"/>
      <c r="AD9" s="31"/>
      <c r="AE9" s="31"/>
      <c r="AF9" s="31"/>
      <c r="AG9" s="31"/>
      <c r="AH9" s="47">
        <v>45012</v>
      </c>
      <c r="AI9" s="37"/>
      <c r="AJ9" s="47">
        <v>45013</v>
      </c>
      <c r="AK9" s="47">
        <v>45013</v>
      </c>
      <c r="AL9" s="33" t="s">
        <v>45</v>
      </c>
      <c r="AM9" s="38">
        <f t="shared" si="0"/>
        <v>30000</v>
      </c>
      <c r="AN9" s="39">
        <v>30000</v>
      </c>
      <c r="AO9" s="40"/>
      <c r="AP9" s="41">
        <f t="shared" si="1"/>
        <v>7796</v>
      </c>
      <c r="AQ9" s="41">
        <f>(2200+1096)+4500</f>
        <v>7796</v>
      </c>
      <c r="AR9" s="48"/>
      <c r="AS9" s="44"/>
      <c r="AT9" s="31"/>
      <c r="AU9" s="31"/>
      <c r="AV9" s="31"/>
      <c r="AW9" s="31"/>
      <c r="AX9" s="31"/>
      <c r="AY9" s="31"/>
      <c r="AZ9" s="49"/>
      <c r="BA9" s="14"/>
    </row>
    <row r="10" spans="1:53" ht="38.25">
      <c r="A10" s="50"/>
      <c r="B10" s="73" t="s">
        <v>49</v>
      </c>
      <c r="C10" s="51"/>
      <c r="D10" s="51"/>
      <c r="E10" s="51"/>
      <c r="F10" s="51"/>
      <c r="G10" s="51"/>
      <c r="H10" s="51"/>
      <c r="I10" s="51"/>
      <c r="J10" s="52"/>
      <c r="K10" s="51"/>
      <c r="L10" s="51"/>
      <c r="M10" s="51"/>
      <c r="N10" s="51"/>
      <c r="O10" s="51"/>
      <c r="P10" s="51"/>
      <c r="Q10" s="51"/>
      <c r="R10" s="53"/>
      <c r="S10" s="53"/>
      <c r="T10" s="53"/>
      <c r="U10" s="51"/>
      <c r="V10" s="33" t="s">
        <v>42</v>
      </c>
      <c r="W10" s="33" t="s">
        <v>43</v>
      </c>
      <c r="X10" s="35" t="s">
        <v>44</v>
      </c>
      <c r="Y10" s="51"/>
      <c r="Z10" s="51"/>
      <c r="AA10" s="51"/>
      <c r="AB10" s="51"/>
      <c r="AC10" s="31"/>
      <c r="AD10" s="31"/>
      <c r="AE10" s="31"/>
      <c r="AF10" s="31"/>
      <c r="AG10" s="31"/>
      <c r="AH10" s="47">
        <v>45043</v>
      </c>
      <c r="AI10" s="37"/>
      <c r="AJ10" s="54">
        <v>45071</v>
      </c>
      <c r="AK10" s="47">
        <v>45071</v>
      </c>
      <c r="AL10" s="33" t="s">
        <v>45</v>
      </c>
      <c r="AM10" s="38">
        <f t="shared" si="0"/>
        <v>15000</v>
      </c>
      <c r="AN10" s="39">
        <v>15000</v>
      </c>
      <c r="AO10" s="40"/>
      <c r="AP10" s="41">
        <f t="shared" si="1"/>
        <v>9362</v>
      </c>
      <c r="AQ10" s="41">
        <f>680+600+1920+6162</f>
        <v>9362</v>
      </c>
      <c r="AR10" s="55"/>
      <c r="AS10" s="44"/>
      <c r="AT10" s="51"/>
      <c r="AU10" s="51"/>
      <c r="AV10" s="51"/>
      <c r="AW10" s="51"/>
      <c r="AX10" s="51"/>
      <c r="AY10" s="51"/>
      <c r="AZ10" s="56"/>
      <c r="BA10" s="14"/>
    </row>
    <row r="11" spans="1:53" ht="38.25">
      <c r="A11" s="50"/>
      <c r="B11" s="57" t="s">
        <v>50</v>
      </c>
      <c r="C11" s="51"/>
      <c r="D11" s="51"/>
      <c r="E11" s="51"/>
      <c r="F11" s="51"/>
      <c r="G11" s="51"/>
      <c r="H11" s="51"/>
      <c r="I11" s="51"/>
      <c r="J11" s="52"/>
      <c r="K11" s="51"/>
      <c r="L11" s="51"/>
      <c r="M11" s="51"/>
      <c r="N11" s="51"/>
      <c r="O11" s="51"/>
      <c r="P11" s="51"/>
      <c r="Q11" s="51"/>
      <c r="R11" s="53"/>
      <c r="S11" s="53"/>
      <c r="T11" s="53"/>
      <c r="U11" s="51"/>
      <c r="V11" s="33" t="s">
        <v>42</v>
      </c>
      <c r="W11" s="33" t="s">
        <v>43</v>
      </c>
      <c r="X11" s="35" t="s">
        <v>44</v>
      </c>
      <c r="Y11" s="51"/>
      <c r="Z11" s="51"/>
      <c r="AA11" s="51"/>
      <c r="AB11" s="51"/>
      <c r="AC11" s="31"/>
      <c r="AD11" s="31"/>
      <c r="AE11" s="31"/>
      <c r="AF11" s="31"/>
      <c r="AG11" s="31"/>
      <c r="AH11" s="47">
        <v>45043</v>
      </c>
      <c r="AI11" s="37"/>
      <c r="AJ11" s="47">
        <v>45072</v>
      </c>
      <c r="AK11" s="47">
        <v>45072</v>
      </c>
      <c r="AL11" s="33" t="s">
        <v>45</v>
      </c>
      <c r="AM11" s="38">
        <f t="shared" si="0"/>
        <v>430000</v>
      </c>
      <c r="AN11" s="39">
        <v>430000</v>
      </c>
      <c r="AO11" s="40"/>
      <c r="AP11" s="41">
        <f t="shared" si="1"/>
        <v>39213.5</v>
      </c>
      <c r="AQ11" s="41">
        <f>27660.5+11553</f>
        <v>39213.5</v>
      </c>
      <c r="AR11" s="55"/>
      <c r="AS11" s="44"/>
      <c r="AT11" s="51"/>
      <c r="AU11" s="51"/>
      <c r="AV11" s="51"/>
      <c r="AW11" s="51"/>
      <c r="AX11" s="51"/>
      <c r="AY11" s="51"/>
      <c r="AZ11" s="56"/>
      <c r="BA11" s="14"/>
    </row>
    <row r="12" spans="1:53" ht="42.75">
      <c r="A12" s="50"/>
      <c r="B12" s="57" t="s">
        <v>106</v>
      </c>
      <c r="C12" s="51"/>
      <c r="D12" s="51"/>
      <c r="E12" s="51"/>
      <c r="F12" s="51"/>
      <c r="G12" s="51"/>
      <c r="H12" s="51"/>
      <c r="I12" s="51"/>
      <c r="J12" s="52"/>
      <c r="K12" s="51"/>
      <c r="L12" s="51"/>
      <c r="M12" s="51"/>
      <c r="N12" s="51"/>
      <c r="O12" s="51"/>
      <c r="P12" s="51"/>
      <c r="Q12" s="51"/>
      <c r="R12" s="53"/>
      <c r="S12" s="53"/>
      <c r="T12" s="53"/>
      <c r="U12" s="51"/>
      <c r="V12" s="33" t="s">
        <v>42</v>
      </c>
      <c r="W12" s="33" t="s">
        <v>43</v>
      </c>
      <c r="X12" s="35" t="s">
        <v>44</v>
      </c>
      <c r="Y12" s="51"/>
      <c r="Z12" s="51"/>
      <c r="AA12" s="51"/>
      <c r="AB12" s="51"/>
      <c r="AC12" s="51"/>
      <c r="AD12" s="51"/>
      <c r="AE12" s="51"/>
      <c r="AF12" s="31"/>
      <c r="AG12" s="31"/>
      <c r="AH12" s="47">
        <v>45040</v>
      </c>
      <c r="AI12" s="37"/>
      <c r="AJ12" s="47">
        <v>45041</v>
      </c>
      <c r="AK12" s="47">
        <v>45041</v>
      </c>
      <c r="AL12" s="33" t="s">
        <v>45</v>
      </c>
      <c r="AM12" s="38">
        <f t="shared" si="0"/>
        <v>50000</v>
      </c>
      <c r="AN12" s="39">
        <v>50000</v>
      </c>
      <c r="AO12" s="40"/>
      <c r="AP12" s="41">
        <f t="shared" si="1"/>
        <v>14400</v>
      </c>
      <c r="AQ12" s="58">
        <f>400+500+5300+200+8000</f>
        <v>14400</v>
      </c>
      <c r="AR12" s="55"/>
      <c r="AS12" s="44"/>
      <c r="AT12" s="51"/>
      <c r="AU12" s="51"/>
      <c r="AV12" s="51"/>
      <c r="AW12" s="51"/>
      <c r="AX12" s="51"/>
      <c r="AY12" s="51"/>
      <c r="AZ12" s="56"/>
      <c r="BA12" s="14"/>
    </row>
    <row r="13" spans="1:53" ht="85.5">
      <c r="A13" s="50"/>
      <c r="B13" s="57" t="s">
        <v>51</v>
      </c>
      <c r="C13" s="51"/>
      <c r="D13" s="51"/>
      <c r="E13" s="51"/>
      <c r="F13" s="51"/>
      <c r="G13" s="51"/>
      <c r="H13" s="51"/>
      <c r="I13" s="51"/>
      <c r="J13" s="52"/>
      <c r="K13" s="51"/>
      <c r="L13" s="51"/>
      <c r="M13" s="51"/>
      <c r="N13" s="51"/>
      <c r="O13" s="51"/>
      <c r="P13" s="51"/>
      <c r="Q13" s="51"/>
      <c r="R13" s="53"/>
      <c r="S13" s="53"/>
      <c r="T13" s="53"/>
      <c r="U13" s="51"/>
      <c r="V13" s="33" t="s">
        <v>42</v>
      </c>
      <c r="W13" s="59" t="s">
        <v>43</v>
      </c>
      <c r="X13" s="60" t="s">
        <v>44</v>
      </c>
      <c r="Y13" s="51"/>
      <c r="Z13" s="51"/>
      <c r="AA13" s="51"/>
      <c r="AB13" s="51"/>
      <c r="AC13" s="51"/>
      <c r="AD13" s="51"/>
      <c r="AE13" s="52"/>
      <c r="AF13" s="52"/>
      <c r="AG13" s="51"/>
      <c r="AH13" s="61">
        <v>45075</v>
      </c>
      <c r="AI13" s="62"/>
      <c r="AJ13" s="61">
        <v>45078</v>
      </c>
      <c r="AK13" s="61">
        <v>45078</v>
      </c>
      <c r="AL13" s="33" t="s">
        <v>45</v>
      </c>
      <c r="AM13" s="38">
        <f t="shared" si="0"/>
        <v>70000</v>
      </c>
      <c r="AN13" s="63">
        <f>40000+30000</f>
        <v>70000</v>
      </c>
      <c r="AO13" s="64"/>
      <c r="AP13" s="41">
        <f t="shared" si="1"/>
        <v>32894.720000000001</v>
      </c>
      <c r="AQ13" s="65">
        <f>16352.72+16542</f>
        <v>32894.720000000001</v>
      </c>
      <c r="AR13" s="55"/>
      <c r="AS13" s="44"/>
      <c r="AT13" s="51"/>
      <c r="AU13" s="51"/>
      <c r="AV13" s="51"/>
      <c r="AW13" s="51"/>
      <c r="AX13" s="51"/>
      <c r="AY13" s="51"/>
      <c r="AZ13" s="56"/>
      <c r="BA13" s="14"/>
    </row>
    <row r="14" spans="1:53" ht="57">
      <c r="A14" s="30"/>
      <c r="B14" s="73" t="s">
        <v>52</v>
      </c>
      <c r="C14" s="32"/>
      <c r="D14" s="32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1"/>
      <c r="V14" s="33" t="s">
        <v>42</v>
      </c>
      <c r="W14" s="33" t="s">
        <v>43</v>
      </c>
      <c r="X14" s="35" t="s">
        <v>44</v>
      </c>
      <c r="Y14" s="31"/>
      <c r="Z14" s="31"/>
      <c r="AA14" s="31"/>
      <c r="AB14" s="31"/>
      <c r="AC14" s="31"/>
      <c r="AD14" s="31"/>
      <c r="AE14" s="31"/>
      <c r="AF14" s="31"/>
      <c r="AG14" s="31"/>
      <c r="AH14" s="47">
        <v>45097</v>
      </c>
      <c r="AI14" s="37"/>
      <c r="AJ14" s="180" t="s">
        <v>53</v>
      </c>
      <c r="AK14" s="47">
        <v>45101</v>
      </c>
      <c r="AL14" s="33" t="s">
        <v>45</v>
      </c>
      <c r="AM14" s="38">
        <f t="shared" si="0"/>
        <v>85000</v>
      </c>
      <c r="AN14" s="42">
        <v>85000</v>
      </c>
      <c r="AO14" s="38"/>
      <c r="AP14" s="41">
        <f t="shared" si="1"/>
        <v>73400.2</v>
      </c>
      <c r="AQ14" s="65">
        <f>65000.2+8400</f>
        <v>73400.2</v>
      </c>
      <c r="AR14" s="66"/>
      <c r="AS14" s="44"/>
      <c r="AT14" s="31"/>
      <c r="AU14" s="31"/>
      <c r="AV14" s="31"/>
      <c r="AW14" s="31"/>
      <c r="AX14" s="31"/>
      <c r="AY14" s="31"/>
      <c r="AZ14" s="49"/>
      <c r="BA14" s="14"/>
    </row>
    <row r="15" spans="1:53" ht="38.25">
      <c r="A15" s="30"/>
      <c r="B15" s="73" t="s">
        <v>54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2"/>
      <c r="T15" s="32"/>
      <c r="U15" s="31"/>
      <c r="V15" s="33" t="s">
        <v>42</v>
      </c>
      <c r="W15" s="33" t="s">
        <v>43</v>
      </c>
      <c r="X15" s="35" t="s">
        <v>44</v>
      </c>
      <c r="Y15" s="31"/>
      <c r="Z15" s="31"/>
      <c r="AA15" s="31"/>
      <c r="AB15" s="31"/>
      <c r="AC15" s="31"/>
      <c r="AD15" s="31"/>
      <c r="AE15" s="31"/>
      <c r="AF15" s="31"/>
      <c r="AG15" s="31"/>
      <c r="AH15" s="47">
        <v>45100</v>
      </c>
      <c r="AI15" s="37"/>
      <c r="AJ15" s="47">
        <v>45103</v>
      </c>
      <c r="AK15" s="47">
        <v>45103</v>
      </c>
      <c r="AL15" s="33" t="s">
        <v>45</v>
      </c>
      <c r="AM15" s="38">
        <f t="shared" si="0"/>
        <v>40000</v>
      </c>
      <c r="AN15" s="39">
        <v>40000</v>
      </c>
      <c r="AO15" s="40"/>
      <c r="AP15" s="41">
        <f t="shared" si="1"/>
        <v>21593.5</v>
      </c>
      <c r="AQ15" s="42">
        <v>21593.5</v>
      </c>
      <c r="AR15" s="43"/>
      <c r="AS15" s="44"/>
      <c r="AT15" s="31"/>
      <c r="AU15" s="31"/>
      <c r="AV15" s="31"/>
      <c r="AW15" s="31"/>
      <c r="AX15" s="31"/>
      <c r="AY15" s="31"/>
      <c r="AZ15" s="49"/>
      <c r="BA15" s="14"/>
    </row>
    <row r="16" spans="1:53" ht="28.5">
      <c r="A16" s="30"/>
      <c r="B16" s="73" t="s">
        <v>55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2"/>
      <c r="T16" s="32"/>
      <c r="U16" s="31"/>
      <c r="V16" s="33" t="s">
        <v>42</v>
      </c>
      <c r="W16" s="33" t="s">
        <v>43</v>
      </c>
      <c r="X16" s="35" t="s">
        <v>56</v>
      </c>
      <c r="Y16" s="31"/>
      <c r="Z16" s="31"/>
      <c r="AA16" s="31"/>
      <c r="AB16" s="31"/>
      <c r="AC16" s="31"/>
      <c r="AD16" s="31"/>
      <c r="AE16" s="31"/>
      <c r="AF16" s="31"/>
      <c r="AG16" s="31"/>
      <c r="AH16" s="36">
        <v>45034</v>
      </c>
      <c r="AI16" s="37"/>
      <c r="AJ16" s="36">
        <v>45036</v>
      </c>
      <c r="AK16" s="36">
        <v>45036</v>
      </c>
      <c r="AL16" s="33" t="s">
        <v>45</v>
      </c>
      <c r="AM16" s="38">
        <f t="shared" si="0"/>
        <v>15000</v>
      </c>
      <c r="AN16" s="39">
        <v>15000</v>
      </c>
      <c r="AO16" s="40"/>
      <c r="AP16" s="41">
        <f t="shared" si="1"/>
        <v>3525</v>
      </c>
      <c r="AQ16" s="42">
        <v>3525</v>
      </c>
      <c r="AR16" s="43"/>
      <c r="AS16" s="44"/>
      <c r="AT16" s="31"/>
      <c r="AU16" s="31"/>
      <c r="AV16" s="31"/>
      <c r="AW16" s="31"/>
      <c r="AX16" s="31"/>
      <c r="AY16" s="31"/>
      <c r="AZ16" s="49"/>
      <c r="BA16" s="14"/>
    </row>
    <row r="17" spans="1:53" ht="28.5">
      <c r="A17" s="30"/>
      <c r="B17" s="73" t="s">
        <v>57</v>
      </c>
      <c r="C17" s="31"/>
      <c r="D17" s="31"/>
      <c r="E17" s="31"/>
      <c r="F17" s="31"/>
      <c r="G17" s="31"/>
      <c r="H17" s="31"/>
      <c r="I17" s="31"/>
      <c r="J17" s="67"/>
      <c r="K17" s="31"/>
      <c r="L17" s="31"/>
      <c r="M17" s="31"/>
      <c r="N17" s="31"/>
      <c r="O17" s="31"/>
      <c r="P17" s="31"/>
      <c r="Q17" s="31"/>
      <c r="R17" s="32"/>
      <c r="S17" s="32"/>
      <c r="T17" s="32"/>
      <c r="U17" s="31"/>
      <c r="V17" s="33" t="s">
        <v>42</v>
      </c>
      <c r="W17" s="33" t="s">
        <v>43</v>
      </c>
      <c r="X17" s="68" t="s">
        <v>46</v>
      </c>
      <c r="Y17" s="31"/>
      <c r="Z17" s="31"/>
      <c r="AA17" s="31"/>
      <c r="AB17" s="31"/>
      <c r="AC17" s="31"/>
      <c r="AD17" s="31"/>
      <c r="AE17" s="67"/>
      <c r="AF17" s="67"/>
      <c r="AG17" s="31"/>
      <c r="AH17" s="36">
        <v>44929</v>
      </c>
      <c r="AI17" s="37"/>
      <c r="AJ17" s="69">
        <v>45107</v>
      </c>
      <c r="AK17" s="69">
        <v>45107</v>
      </c>
      <c r="AL17" s="33" t="s">
        <v>45</v>
      </c>
      <c r="AM17" s="38">
        <f t="shared" si="0"/>
        <v>730000</v>
      </c>
      <c r="AN17" s="39">
        <v>730000</v>
      </c>
      <c r="AO17" s="40"/>
      <c r="AP17" s="41">
        <f t="shared" si="1"/>
        <v>354816</v>
      </c>
      <c r="AQ17" s="42">
        <f>59136*6</f>
        <v>354816</v>
      </c>
      <c r="AR17" s="43"/>
      <c r="AS17" s="32"/>
      <c r="AT17" s="31"/>
      <c r="AU17" s="31"/>
      <c r="AV17" s="31"/>
      <c r="AW17" s="31"/>
      <c r="AX17" s="31"/>
      <c r="AY17" s="31"/>
      <c r="AZ17" s="49"/>
      <c r="BA17" s="14"/>
    </row>
    <row r="18" spans="1:53" ht="28.5">
      <c r="A18" s="30"/>
      <c r="B18" s="73" t="s">
        <v>58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1"/>
      <c r="V18" s="33" t="s">
        <v>42</v>
      </c>
      <c r="W18" s="34" t="s">
        <v>43</v>
      </c>
      <c r="X18" s="35" t="s">
        <v>46</v>
      </c>
      <c r="Y18" s="31"/>
      <c r="Z18" s="31"/>
      <c r="AA18" s="31"/>
      <c r="AB18" s="31"/>
      <c r="AC18" s="31"/>
      <c r="AD18" s="31"/>
      <c r="AE18" s="31"/>
      <c r="AF18" s="31"/>
      <c r="AG18" s="31"/>
      <c r="AH18" s="36">
        <v>44929</v>
      </c>
      <c r="AI18" s="70"/>
      <c r="AJ18" s="69">
        <v>45107</v>
      </c>
      <c r="AK18" s="69">
        <v>45107</v>
      </c>
      <c r="AL18" s="33" t="s">
        <v>45</v>
      </c>
      <c r="AM18" s="38">
        <f t="shared" si="0"/>
        <v>40320</v>
      </c>
      <c r="AN18" s="39">
        <v>40320</v>
      </c>
      <c r="AO18" s="40"/>
      <c r="AP18" s="41">
        <f t="shared" si="1"/>
        <v>20160</v>
      </c>
      <c r="AQ18" s="42">
        <f>3360*6</f>
        <v>20160</v>
      </c>
      <c r="AR18" s="43"/>
      <c r="AS18" s="32"/>
      <c r="AT18" s="31"/>
      <c r="AU18" s="31"/>
      <c r="AV18" s="31"/>
      <c r="AW18" s="31"/>
      <c r="AX18" s="31"/>
      <c r="AY18" s="31"/>
      <c r="AZ18" s="49"/>
      <c r="BA18" s="14"/>
    </row>
    <row r="19" spans="1:53" ht="28.5">
      <c r="A19" s="30"/>
      <c r="B19" s="73" t="s">
        <v>59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71"/>
      <c r="S19" s="32"/>
      <c r="T19" s="32"/>
      <c r="U19" s="31"/>
      <c r="V19" s="33" t="s">
        <v>42</v>
      </c>
      <c r="W19" s="34" t="s">
        <v>43</v>
      </c>
      <c r="X19" s="35" t="s">
        <v>46</v>
      </c>
      <c r="Y19" s="31"/>
      <c r="Z19" s="31"/>
      <c r="AA19" s="31"/>
      <c r="AB19" s="31"/>
      <c r="AC19" s="31"/>
      <c r="AD19" s="31"/>
      <c r="AE19" s="31"/>
      <c r="AF19" s="31"/>
      <c r="AG19" s="31"/>
      <c r="AH19" s="36">
        <v>44929</v>
      </c>
      <c r="AI19" s="37"/>
      <c r="AJ19" s="69">
        <v>45107</v>
      </c>
      <c r="AK19" s="69">
        <v>45107</v>
      </c>
      <c r="AL19" s="33" t="s">
        <v>45</v>
      </c>
      <c r="AM19" s="38">
        <f t="shared" si="0"/>
        <v>6000</v>
      </c>
      <c r="AN19" s="39">
        <v>6000</v>
      </c>
      <c r="AO19" s="40"/>
      <c r="AP19" s="41">
        <f t="shared" si="1"/>
        <v>3000</v>
      </c>
      <c r="AQ19" s="42">
        <f>500*6</f>
        <v>3000</v>
      </c>
      <c r="AR19" s="43"/>
      <c r="AS19" s="32"/>
      <c r="AT19" s="31"/>
      <c r="AU19" s="31"/>
      <c r="AV19" s="31"/>
      <c r="AW19" s="31"/>
      <c r="AX19" s="31"/>
      <c r="AY19" s="31"/>
      <c r="AZ19" s="49"/>
      <c r="BA19" s="14"/>
    </row>
    <row r="20" spans="1:53" ht="42.75">
      <c r="A20" s="30"/>
      <c r="B20" s="73" t="s">
        <v>60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1"/>
      <c r="V20" s="33" t="s">
        <v>42</v>
      </c>
      <c r="W20" s="34" t="s">
        <v>43</v>
      </c>
      <c r="X20" s="35" t="s">
        <v>46</v>
      </c>
      <c r="Y20" s="31"/>
      <c r="Z20" s="31"/>
      <c r="AA20" s="31"/>
      <c r="AB20" s="31"/>
      <c r="AC20" s="31"/>
      <c r="AD20" s="31"/>
      <c r="AE20" s="31"/>
      <c r="AF20" s="31"/>
      <c r="AG20" s="31"/>
      <c r="AH20" s="36">
        <v>44929</v>
      </c>
      <c r="AI20" s="37"/>
      <c r="AJ20" s="69">
        <v>45107</v>
      </c>
      <c r="AK20" s="69">
        <v>45107</v>
      </c>
      <c r="AL20" s="33" t="s">
        <v>45</v>
      </c>
      <c r="AM20" s="38">
        <f t="shared" si="0"/>
        <v>199104</v>
      </c>
      <c r="AN20" s="39">
        <v>199104</v>
      </c>
      <c r="AO20" s="40"/>
      <c r="AP20" s="41">
        <f t="shared" si="1"/>
        <v>108436.56</v>
      </c>
      <c r="AQ20" s="42">
        <f>100096.56+8340</f>
        <v>108436.56</v>
      </c>
      <c r="AR20" s="43"/>
      <c r="AS20" s="72"/>
      <c r="AT20" s="31"/>
      <c r="AU20" s="31"/>
      <c r="AV20" s="31"/>
      <c r="AW20" s="31"/>
      <c r="AX20" s="31"/>
      <c r="AY20" s="31"/>
      <c r="AZ20" s="49"/>
      <c r="BA20" s="14"/>
    </row>
    <row r="21" spans="1:53" ht="28.5">
      <c r="A21" s="30"/>
      <c r="B21" s="73" t="s">
        <v>61</v>
      </c>
      <c r="C21" s="31"/>
      <c r="D21" s="31"/>
      <c r="E21" s="31"/>
      <c r="F21" s="31"/>
      <c r="G21" s="31"/>
      <c r="H21" s="31"/>
      <c r="I21" s="31"/>
      <c r="J21" s="67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1"/>
      <c r="V21" s="33" t="s">
        <v>42</v>
      </c>
      <c r="W21" s="33" t="s">
        <v>43</v>
      </c>
      <c r="X21" s="35" t="s">
        <v>48</v>
      </c>
      <c r="Y21" s="31"/>
      <c r="Z21" s="31"/>
      <c r="AA21" s="31"/>
      <c r="AB21" s="31"/>
      <c r="AC21" s="31"/>
      <c r="AD21" s="31"/>
      <c r="AE21" s="67"/>
      <c r="AF21" s="67"/>
      <c r="AG21" s="31"/>
      <c r="AH21" s="37"/>
      <c r="AI21" s="37"/>
      <c r="AJ21" s="54">
        <v>44986</v>
      </c>
      <c r="AK21" s="54">
        <v>44986</v>
      </c>
      <c r="AL21" s="33" t="s">
        <v>45</v>
      </c>
      <c r="AM21" s="38">
        <f t="shared" si="0"/>
        <v>40000</v>
      </c>
      <c r="AN21" s="39">
        <v>40000</v>
      </c>
      <c r="AO21" s="40"/>
      <c r="AP21" s="41">
        <f t="shared" si="1"/>
        <v>810</v>
      </c>
      <c r="AQ21" s="42">
        <f>660+150</f>
        <v>810</v>
      </c>
      <c r="AR21" s="43"/>
      <c r="AS21" s="32"/>
      <c r="AT21" s="31"/>
      <c r="AU21" s="31"/>
      <c r="AV21" s="31"/>
      <c r="AW21" s="31"/>
      <c r="AX21" s="31"/>
      <c r="AY21" s="31"/>
      <c r="AZ21" s="49"/>
      <c r="BA21" s="14"/>
    </row>
    <row r="22" spans="1:53" ht="28.5">
      <c r="A22" s="30"/>
      <c r="B22" s="73" t="s">
        <v>62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2"/>
      <c r="T22" s="32"/>
      <c r="U22" s="31"/>
      <c r="V22" s="33" t="s">
        <v>42</v>
      </c>
      <c r="W22" s="33" t="s">
        <v>43</v>
      </c>
      <c r="X22" s="35" t="s">
        <v>48</v>
      </c>
      <c r="Y22" s="31"/>
      <c r="Z22" s="31"/>
      <c r="AA22" s="31"/>
      <c r="AB22" s="31"/>
      <c r="AC22" s="31"/>
      <c r="AD22" s="31"/>
      <c r="AE22" s="31"/>
      <c r="AF22" s="31"/>
      <c r="AG22" s="31"/>
      <c r="AH22" s="37"/>
      <c r="AI22" s="37"/>
      <c r="AJ22" s="54">
        <v>45084</v>
      </c>
      <c r="AK22" s="54">
        <v>45084</v>
      </c>
      <c r="AL22" s="33" t="s">
        <v>45</v>
      </c>
      <c r="AM22" s="38">
        <f t="shared" si="0"/>
        <v>3000</v>
      </c>
      <c r="AN22" s="39">
        <v>3000</v>
      </c>
      <c r="AO22" s="40"/>
      <c r="AP22" s="41">
        <f t="shared" si="1"/>
        <v>1831</v>
      </c>
      <c r="AQ22" s="41">
        <f>683+408+660+80</f>
        <v>1831</v>
      </c>
      <c r="AR22" s="43"/>
      <c r="AS22" s="32"/>
      <c r="AT22" s="31"/>
      <c r="AU22" s="31"/>
      <c r="AV22" s="31"/>
      <c r="AW22" s="31"/>
      <c r="AX22" s="31"/>
      <c r="AY22" s="31"/>
      <c r="AZ22" s="49"/>
      <c r="BA22" s="14"/>
    </row>
    <row r="23" spans="1:53" ht="27" customHeight="1">
      <c r="A23" s="74"/>
      <c r="B23" s="89" t="s">
        <v>63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77"/>
      <c r="T23" s="77"/>
      <c r="U23" s="75"/>
      <c r="V23" s="33" t="s">
        <v>42</v>
      </c>
      <c r="W23" s="34" t="s">
        <v>43</v>
      </c>
      <c r="X23" s="35" t="s">
        <v>46</v>
      </c>
      <c r="Y23" s="75"/>
      <c r="Z23" s="75"/>
      <c r="AA23" s="75"/>
      <c r="AB23" s="75"/>
      <c r="AC23" s="75"/>
      <c r="AD23" s="75"/>
      <c r="AE23" s="75"/>
      <c r="AF23" s="75"/>
      <c r="AG23" s="75"/>
      <c r="AH23" s="84">
        <v>45106</v>
      </c>
      <c r="AI23" s="78"/>
      <c r="AJ23" s="84">
        <v>45106</v>
      </c>
      <c r="AK23" s="84">
        <v>45113</v>
      </c>
      <c r="AL23" s="33" t="s">
        <v>45</v>
      </c>
      <c r="AM23" s="38">
        <f t="shared" si="0"/>
        <v>9000</v>
      </c>
      <c r="AN23" s="79">
        <v>9000</v>
      </c>
      <c r="AO23" s="80"/>
      <c r="AP23" s="41">
        <f t="shared" si="1"/>
        <v>14500</v>
      </c>
      <c r="AQ23" s="81">
        <f>14500</f>
        <v>14500</v>
      </c>
      <c r="AR23" s="82"/>
      <c r="AS23" s="77"/>
      <c r="AT23" s="75"/>
      <c r="AU23" s="75"/>
      <c r="AV23" s="75"/>
      <c r="AW23" s="75"/>
      <c r="AX23" s="75"/>
      <c r="AY23" s="75"/>
      <c r="AZ23" s="83"/>
      <c r="BA23" s="14"/>
    </row>
    <row r="24" spans="1:53" ht="27" customHeight="1">
      <c r="A24" s="74"/>
      <c r="B24" s="89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77"/>
      <c r="T24" s="77"/>
      <c r="U24" s="75"/>
      <c r="V24" s="33" t="s">
        <v>42</v>
      </c>
      <c r="W24" s="34" t="s">
        <v>43</v>
      </c>
      <c r="X24" s="35" t="s">
        <v>46</v>
      </c>
      <c r="Y24" s="75"/>
      <c r="Z24" s="75"/>
      <c r="AA24" s="75"/>
      <c r="AB24" s="75"/>
      <c r="AC24" s="75"/>
      <c r="AD24" s="75"/>
      <c r="AE24" s="75"/>
      <c r="AF24" s="75"/>
      <c r="AG24" s="75"/>
      <c r="AH24" s="78"/>
      <c r="AI24" s="78"/>
      <c r="AJ24" s="84">
        <v>45019</v>
      </c>
      <c r="AK24" s="84">
        <v>45019</v>
      </c>
      <c r="AL24" s="33" t="s">
        <v>45</v>
      </c>
      <c r="AM24" s="38">
        <f t="shared" si="0"/>
        <v>15000</v>
      </c>
      <c r="AN24" s="79">
        <v>15000</v>
      </c>
      <c r="AO24" s="80"/>
      <c r="AP24" s="41">
        <f t="shared" si="1"/>
        <v>444.25</v>
      </c>
      <c r="AQ24" s="85">
        <v>444.25</v>
      </c>
      <c r="AR24" s="82"/>
      <c r="AS24" s="77"/>
      <c r="AT24" s="75"/>
      <c r="AU24" s="75"/>
      <c r="AV24" s="75"/>
      <c r="AW24" s="75"/>
      <c r="AX24" s="75"/>
      <c r="AY24" s="75"/>
      <c r="AZ24" s="83"/>
      <c r="BA24" s="14"/>
    </row>
    <row r="25" spans="1:53" ht="28.5">
      <c r="A25" s="30"/>
      <c r="B25" s="73" t="s">
        <v>65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2"/>
      <c r="T25" s="32"/>
      <c r="U25" s="31"/>
      <c r="V25" s="33" t="s">
        <v>42</v>
      </c>
      <c r="W25" s="34" t="s">
        <v>43</v>
      </c>
      <c r="X25" s="35" t="s">
        <v>46</v>
      </c>
      <c r="Y25" s="31"/>
      <c r="Z25" s="31"/>
      <c r="AA25" s="31"/>
      <c r="AB25" s="31"/>
      <c r="AC25" s="31"/>
      <c r="AD25" s="31"/>
      <c r="AE25" s="31"/>
      <c r="AF25" s="31"/>
      <c r="AG25" s="31"/>
      <c r="AH25" s="37"/>
      <c r="AI25" s="37"/>
      <c r="AJ25" s="54">
        <v>45107</v>
      </c>
      <c r="AK25" s="54">
        <v>45107</v>
      </c>
      <c r="AL25" s="33" t="s">
        <v>45</v>
      </c>
      <c r="AM25" s="38">
        <f t="shared" si="0"/>
        <v>20500</v>
      </c>
      <c r="AN25" s="39">
        <v>20500</v>
      </c>
      <c r="AO25" s="40"/>
      <c r="AP25" s="41">
        <f t="shared" si="1"/>
        <v>14818</v>
      </c>
      <c r="AQ25" s="42">
        <f>2411.6+2740.2+3437.2+3844.2+2384.8</f>
        <v>14818</v>
      </c>
      <c r="AR25" s="86"/>
      <c r="AS25" s="87"/>
      <c r="AT25" s="31"/>
      <c r="AU25" s="31"/>
      <c r="AV25" s="31"/>
      <c r="AW25" s="31"/>
      <c r="AX25" s="31"/>
      <c r="AY25" s="31"/>
      <c r="AZ25" s="49"/>
      <c r="BA25" s="14"/>
    </row>
    <row r="26" spans="1:53" ht="36" customHeight="1">
      <c r="A26" s="30"/>
      <c r="B26" s="73" t="s">
        <v>66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2"/>
      <c r="T26" s="32"/>
      <c r="U26" s="31"/>
      <c r="V26" s="33" t="s">
        <v>42</v>
      </c>
      <c r="W26" s="34" t="s">
        <v>43</v>
      </c>
      <c r="X26" s="35" t="s">
        <v>46</v>
      </c>
      <c r="Y26" s="31"/>
      <c r="Z26" s="31"/>
      <c r="AA26" s="31"/>
      <c r="AB26" s="31"/>
      <c r="AC26" s="31"/>
      <c r="AD26" s="31"/>
      <c r="AE26" s="31"/>
      <c r="AF26" s="31"/>
      <c r="AG26" s="31"/>
      <c r="AH26" s="37"/>
      <c r="AI26" s="70"/>
      <c r="AJ26" s="36">
        <v>45107</v>
      </c>
      <c r="AK26" s="54">
        <v>45107</v>
      </c>
      <c r="AL26" s="33" t="s">
        <v>45</v>
      </c>
      <c r="AM26" s="38">
        <f t="shared" si="0"/>
        <v>52000</v>
      </c>
      <c r="AN26" s="39">
        <v>52000</v>
      </c>
      <c r="AO26" s="40"/>
      <c r="AP26" s="41">
        <f t="shared" si="1"/>
        <v>217353.84999999998</v>
      </c>
      <c r="AQ26" s="42">
        <f>(50703.74+51643.07+59466.4+53090.64)+1152+523+305+470</f>
        <v>217353.84999999998</v>
      </c>
      <c r="AR26" s="43"/>
      <c r="AS26" s="88"/>
      <c r="AT26" s="31"/>
      <c r="AU26" s="31"/>
      <c r="AV26" s="31"/>
      <c r="AW26" s="31"/>
      <c r="AX26" s="31"/>
      <c r="AY26" s="31"/>
      <c r="AZ26" s="181" t="s">
        <v>104</v>
      </c>
      <c r="BA26" s="14"/>
    </row>
    <row r="27" spans="1:53" ht="42.75">
      <c r="A27" s="30"/>
      <c r="B27" s="73" t="s">
        <v>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71"/>
      <c r="S27" s="32"/>
      <c r="T27" s="32"/>
      <c r="U27" s="31"/>
      <c r="V27" s="33" t="s">
        <v>42</v>
      </c>
      <c r="W27" s="34" t="s">
        <v>43</v>
      </c>
      <c r="X27" s="35" t="s">
        <v>46</v>
      </c>
      <c r="Y27" s="31"/>
      <c r="Z27" s="31"/>
      <c r="AA27" s="31"/>
      <c r="AB27" s="31"/>
      <c r="AC27" s="31"/>
      <c r="AD27" s="31"/>
      <c r="AE27" s="31"/>
      <c r="AF27" s="31"/>
      <c r="AG27" s="31"/>
      <c r="AH27" s="37"/>
      <c r="AI27" s="37"/>
      <c r="AJ27" s="54">
        <v>45107</v>
      </c>
      <c r="AK27" s="54">
        <v>45107</v>
      </c>
      <c r="AL27" s="33" t="s">
        <v>45</v>
      </c>
      <c r="AM27" s="38">
        <f t="shared" si="0"/>
        <v>21000</v>
      </c>
      <c r="AN27" s="39">
        <v>21000</v>
      </c>
      <c r="AO27" s="40"/>
      <c r="AP27" s="41">
        <f t="shared" si="1"/>
        <v>4175</v>
      </c>
      <c r="AQ27" s="42">
        <f>725+350+675+175+450+550+500+750</f>
        <v>4175</v>
      </c>
      <c r="AR27" s="43"/>
      <c r="AS27" s="88"/>
      <c r="AT27" s="31"/>
      <c r="AU27" s="31"/>
      <c r="AV27" s="31"/>
      <c r="AW27" s="31"/>
      <c r="AX27" s="31"/>
      <c r="AY27" s="31"/>
      <c r="AZ27" s="49"/>
      <c r="BA27" s="14"/>
    </row>
    <row r="28" spans="1:53" ht="28.5">
      <c r="A28" s="30"/>
      <c r="B28" s="73" t="s">
        <v>68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71"/>
      <c r="S28" s="32"/>
      <c r="T28" s="32"/>
      <c r="U28" s="31"/>
      <c r="V28" s="33" t="s">
        <v>42</v>
      </c>
      <c r="W28" s="34" t="s">
        <v>43</v>
      </c>
      <c r="X28" s="35" t="s">
        <v>46</v>
      </c>
      <c r="Y28" s="31"/>
      <c r="Z28" s="31"/>
      <c r="AA28" s="31"/>
      <c r="AB28" s="31"/>
      <c r="AC28" s="31"/>
      <c r="AD28" s="31"/>
      <c r="AE28" s="31"/>
      <c r="AF28" s="31"/>
      <c r="AG28" s="31"/>
      <c r="AH28" s="37"/>
      <c r="AI28" s="37"/>
      <c r="AJ28" s="54">
        <v>45107</v>
      </c>
      <c r="AK28" s="54">
        <v>45107</v>
      </c>
      <c r="AL28" s="33" t="s">
        <v>45</v>
      </c>
      <c r="AM28" s="38">
        <f t="shared" si="0"/>
        <v>20000</v>
      </c>
      <c r="AN28" s="39">
        <v>20000</v>
      </c>
      <c r="AO28" s="40"/>
      <c r="AP28" s="41">
        <f t="shared" si="1"/>
        <v>17800</v>
      </c>
      <c r="AQ28" s="41">
        <f>974+980+962+982+942+710+810+720+828+916+924+886+938+916+880+824+908+902+886+912</f>
        <v>17800</v>
      </c>
      <c r="AR28" s="43"/>
      <c r="AS28" s="32"/>
      <c r="AT28" s="31"/>
      <c r="AU28" s="31"/>
      <c r="AV28" s="31"/>
      <c r="AW28" s="31"/>
      <c r="AX28" s="31"/>
      <c r="AY28" s="31"/>
      <c r="AZ28" s="49"/>
      <c r="BA28" s="14"/>
    </row>
    <row r="29" spans="1:53" ht="18">
      <c r="A29" s="74"/>
      <c r="B29" s="89" t="s">
        <v>69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77"/>
      <c r="T29" s="77"/>
      <c r="U29" s="75"/>
      <c r="V29" s="33" t="s">
        <v>42</v>
      </c>
      <c r="W29" s="90" t="s">
        <v>43</v>
      </c>
      <c r="X29" s="91" t="s">
        <v>48</v>
      </c>
      <c r="Y29" s="75"/>
      <c r="Z29" s="75"/>
      <c r="AA29" s="75"/>
      <c r="AB29" s="75"/>
      <c r="AC29" s="75"/>
      <c r="AD29" s="75"/>
      <c r="AE29" s="75"/>
      <c r="AF29" s="75"/>
      <c r="AG29" s="75"/>
      <c r="AH29" s="78"/>
      <c r="AI29" s="78"/>
      <c r="AJ29" s="182" t="s">
        <v>107</v>
      </c>
      <c r="AK29" s="182" t="s">
        <v>107</v>
      </c>
      <c r="AL29" s="33" t="s">
        <v>45</v>
      </c>
      <c r="AM29" s="38">
        <f t="shared" si="0"/>
        <v>9000</v>
      </c>
      <c r="AN29" s="79">
        <v>9000</v>
      </c>
      <c r="AO29" s="80"/>
      <c r="AP29" s="41">
        <f t="shared" si="1"/>
        <v>847.25</v>
      </c>
      <c r="AQ29" s="81">
        <f>847.25</f>
        <v>847.25</v>
      </c>
      <c r="AR29" s="82"/>
      <c r="AS29" s="77"/>
      <c r="AT29" s="75"/>
      <c r="AU29" s="75"/>
      <c r="AV29" s="75"/>
      <c r="AW29" s="75"/>
      <c r="AX29" s="75"/>
      <c r="AY29" s="75"/>
      <c r="AZ29" s="83"/>
      <c r="BA29" s="14"/>
    </row>
    <row r="30" spans="1:53" ht="12.75" customHeight="1">
      <c r="A30" s="30"/>
      <c r="B30" s="9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2"/>
      <c r="T30" s="32"/>
      <c r="U30" s="31"/>
      <c r="V30" s="33"/>
      <c r="W30" s="33"/>
      <c r="X30" s="35"/>
      <c r="Y30" s="31"/>
      <c r="Z30" s="31"/>
      <c r="AA30" s="31"/>
      <c r="AB30" s="31"/>
      <c r="AC30" s="31"/>
      <c r="AD30" s="31"/>
      <c r="AE30" s="31"/>
      <c r="AF30" s="31"/>
      <c r="AG30" s="31"/>
      <c r="AH30" s="37"/>
      <c r="AI30" s="37"/>
      <c r="AJ30" s="37"/>
      <c r="AK30" s="37"/>
      <c r="AL30" s="33"/>
      <c r="AM30" s="92"/>
      <c r="AN30" s="40"/>
      <c r="AO30" s="40"/>
      <c r="AP30" s="41"/>
      <c r="AQ30" s="41"/>
      <c r="AR30" s="43"/>
      <c r="AS30" s="32"/>
      <c r="AT30" s="31"/>
      <c r="AU30" s="31"/>
      <c r="AV30" s="31"/>
      <c r="AW30" s="31"/>
      <c r="AX30" s="31"/>
      <c r="AY30" s="31"/>
      <c r="AZ30" s="49"/>
      <c r="BA30" s="14"/>
    </row>
    <row r="31" spans="1:53" ht="12.75" customHeight="1">
      <c r="A31" s="94"/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7"/>
      <c r="T31" s="97"/>
      <c r="U31" s="96"/>
      <c r="V31" s="96"/>
      <c r="W31" s="97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9"/>
      <c r="AI31" s="99"/>
      <c r="AJ31" s="99"/>
      <c r="AK31" s="99"/>
      <c r="AL31" s="100"/>
      <c r="AM31" s="101">
        <f>AN31+AO31</f>
        <v>0</v>
      </c>
      <c r="AN31" s="102"/>
      <c r="AO31" s="102"/>
      <c r="AP31" s="103">
        <f>AQ31+AR31</f>
        <v>0</v>
      </c>
      <c r="AQ31" s="103"/>
      <c r="AR31" s="104"/>
      <c r="AS31" s="97"/>
      <c r="AT31" s="96"/>
      <c r="AU31" s="96"/>
      <c r="AV31" s="96"/>
      <c r="AW31" s="96"/>
      <c r="AX31" s="96"/>
      <c r="AY31" s="96"/>
      <c r="AZ31" s="105"/>
      <c r="BA31" s="14"/>
    </row>
    <row r="32" spans="1:53" ht="12.75" customHeight="1">
      <c r="A32" s="174" t="s">
        <v>72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1"/>
      <c r="AM32" s="175">
        <f>SUM(AM8:AM31)</f>
        <v>2019924</v>
      </c>
      <c r="AN32" s="170"/>
      <c r="AO32" s="171"/>
      <c r="AP32" s="176"/>
      <c r="AQ32" s="170"/>
      <c r="AR32" s="171"/>
      <c r="AS32" s="10"/>
      <c r="AT32" s="10"/>
      <c r="AU32" s="10"/>
      <c r="AV32" s="10"/>
      <c r="AW32" s="10"/>
      <c r="AX32" s="10"/>
      <c r="AY32" s="10"/>
      <c r="AZ32" s="13"/>
      <c r="BA32" s="14"/>
    </row>
    <row r="33" spans="1:53" ht="12.75" customHeight="1">
      <c r="A33" s="177" t="s">
        <v>73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8"/>
      <c r="AM33" s="179"/>
      <c r="AN33" s="167"/>
      <c r="AO33" s="168"/>
      <c r="AP33" s="178">
        <f>SUM(AP8:AP31)</f>
        <v>1065590.0499999998</v>
      </c>
      <c r="AQ33" s="167"/>
      <c r="AR33" s="168"/>
      <c r="AS33" s="10"/>
      <c r="AT33" s="10"/>
      <c r="AU33" s="10"/>
      <c r="AV33" s="10"/>
      <c r="AW33" s="10"/>
      <c r="AX33" s="10"/>
      <c r="AY33" s="10"/>
      <c r="AZ33" s="13"/>
      <c r="BA33" s="14"/>
    </row>
    <row r="34" spans="1:53" ht="12.75" customHeight="1">
      <c r="A34" s="166" t="s">
        <v>74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  <c r="AM34" s="178">
        <f>AM32-AP33</f>
        <v>954333.95000000019</v>
      </c>
      <c r="AN34" s="167"/>
      <c r="AO34" s="167"/>
      <c r="AP34" s="167"/>
      <c r="AQ34" s="167"/>
      <c r="AR34" s="168"/>
      <c r="AS34" s="10"/>
      <c r="AT34" s="10"/>
      <c r="AU34" s="10"/>
      <c r="AV34" s="10"/>
      <c r="AW34" s="10"/>
      <c r="AX34" s="10"/>
      <c r="AY34" s="10"/>
      <c r="AZ34" s="13"/>
      <c r="BA34" s="14"/>
    </row>
    <row r="35" spans="1:53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3"/>
      <c r="BA35" s="14"/>
    </row>
    <row r="36" spans="1:53" ht="26.25" customHeight="1">
      <c r="A36" s="24" t="s">
        <v>75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6"/>
      <c r="BA36" s="14"/>
    </row>
    <row r="37" spans="1:53" ht="12.75" customHeight="1">
      <c r="A37" s="106"/>
      <c r="B37" s="107"/>
      <c r="C37" s="108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8"/>
      <c r="R37" s="108"/>
      <c r="S37" s="108"/>
      <c r="T37" s="108"/>
      <c r="U37" s="109"/>
      <c r="V37" s="108"/>
      <c r="W37" s="28"/>
      <c r="X37" s="110"/>
      <c r="Y37" s="108"/>
      <c r="Z37" s="111"/>
      <c r="AA37" s="108"/>
      <c r="AB37" s="108"/>
      <c r="AC37" s="111"/>
      <c r="AD37" s="111"/>
      <c r="AE37" s="111"/>
      <c r="AF37" s="111"/>
      <c r="AG37" s="111"/>
      <c r="AH37" s="111"/>
      <c r="AI37" s="111"/>
      <c r="AJ37" s="111"/>
      <c r="AK37" s="111"/>
      <c r="AL37" s="27"/>
      <c r="AM37" s="29">
        <f t="shared" ref="AM37:AM39" si="2">AN37+AO37</f>
        <v>0</v>
      </c>
      <c r="AN37" s="112"/>
      <c r="AO37" s="112"/>
      <c r="AP37" s="28"/>
      <c r="AQ37" s="112"/>
      <c r="AR37" s="112"/>
      <c r="AS37" s="108"/>
      <c r="AT37" s="108"/>
      <c r="AU37" s="108"/>
      <c r="AV37" s="108"/>
      <c r="AW37" s="108"/>
      <c r="AX37" s="108"/>
      <c r="AY37" s="108"/>
      <c r="AZ37" s="113"/>
      <c r="BA37" s="14"/>
    </row>
    <row r="38" spans="1:53" ht="12.75" hidden="1" customHeight="1">
      <c r="A38" s="115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S38" s="118"/>
      <c r="T38" s="118"/>
      <c r="U38" s="117"/>
      <c r="V38" s="118"/>
      <c r="W38" s="32"/>
      <c r="X38" s="114"/>
      <c r="Y38" s="118"/>
      <c r="Z38" s="119"/>
      <c r="AA38" s="120"/>
      <c r="AB38" s="118"/>
      <c r="AC38" s="119"/>
      <c r="AD38" s="119"/>
      <c r="AE38" s="119"/>
      <c r="AF38" s="119"/>
      <c r="AG38" s="119"/>
      <c r="AH38" s="119"/>
      <c r="AI38" s="119"/>
      <c r="AJ38" s="119"/>
      <c r="AK38" s="119"/>
      <c r="AL38" s="31"/>
      <c r="AM38" s="66">
        <f t="shared" si="2"/>
        <v>0</v>
      </c>
      <c r="AN38" s="121"/>
      <c r="AO38" s="121"/>
      <c r="AP38" s="32"/>
      <c r="AQ38" s="121"/>
      <c r="AR38" s="121"/>
      <c r="AS38" s="118"/>
      <c r="AT38" s="118"/>
      <c r="AU38" s="118"/>
      <c r="AV38" s="118"/>
      <c r="AW38" s="118"/>
      <c r="AX38" s="118"/>
      <c r="AY38" s="118"/>
      <c r="AZ38" s="122"/>
      <c r="BA38" s="14"/>
    </row>
    <row r="39" spans="1:53" ht="12.75" customHeight="1">
      <c r="A39" s="123"/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6"/>
      <c r="S39" s="126"/>
      <c r="T39" s="126"/>
      <c r="U39" s="125"/>
      <c r="V39" s="126"/>
      <c r="W39" s="97"/>
      <c r="X39" s="98"/>
      <c r="Y39" s="126"/>
      <c r="Z39" s="127"/>
      <c r="AA39" s="126"/>
      <c r="AB39" s="126"/>
      <c r="AC39" s="127"/>
      <c r="AD39" s="127"/>
      <c r="AE39" s="127"/>
      <c r="AF39" s="127"/>
      <c r="AG39" s="127"/>
      <c r="AH39" s="127"/>
      <c r="AI39" s="127"/>
      <c r="AJ39" s="127"/>
      <c r="AK39" s="127"/>
      <c r="AL39" s="96"/>
      <c r="AM39" s="128">
        <f t="shared" si="2"/>
        <v>0</v>
      </c>
      <c r="AN39" s="129"/>
      <c r="AO39" s="129"/>
      <c r="AP39" s="97"/>
      <c r="AQ39" s="129"/>
      <c r="AR39" s="129"/>
      <c r="AS39" s="126"/>
      <c r="AT39" s="126"/>
      <c r="AU39" s="126"/>
      <c r="AV39" s="126"/>
      <c r="AW39" s="126"/>
      <c r="AX39" s="126"/>
      <c r="AY39" s="126"/>
      <c r="AZ39" s="130"/>
      <c r="BA39" s="14"/>
    </row>
    <row r="40" spans="1:53" ht="12.75" customHeight="1">
      <c r="A40" s="169" t="s">
        <v>76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1"/>
      <c r="AM40" s="172">
        <f>SUM(AM37:AM39)</f>
        <v>0</v>
      </c>
      <c r="AN40" s="170"/>
      <c r="AO40" s="171"/>
      <c r="AP40" s="173"/>
      <c r="AQ40" s="170"/>
      <c r="AR40" s="171"/>
      <c r="AS40" s="13"/>
      <c r="AT40" s="13"/>
      <c r="AU40" s="13"/>
      <c r="AV40" s="13"/>
      <c r="AW40" s="13"/>
      <c r="AX40" s="13"/>
      <c r="AY40" s="13"/>
      <c r="AZ40" s="13"/>
      <c r="BA40" s="14"/>
    </row>
    <row r="41" spans="1:53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3"/>
      <c r="BA41" s="14"/>
    </row>
    <row r="42" spans="1:53" ht="1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31" t="s">
        <v>77</v>
      </c>
      <c r="W42" s="131"/>
      <c r="X42" s="132"/>
      <c r="Y42" s="133"/>
      <c r="Z42" s="133"/>
      <c r="AA42" s="133"/>
      <c r="AB42" s="133"/>
      <c r="AC42" s="133"/>
      <c r="AD42" s="134" t="s">
        <v>78</v>
      </c>
      <c r="AE42" s="14"/>
      <c r="AF42" s="14"/>
      <c r="AG42" s="14"/>
      <c r="AH42" s="133"/>
      <c r="AI42" s="133"/>
      <c r="AJ42" s="133"/>
      <c r="AK42" s="133"/>
      <c r="AL42" s="133"/>
      <c r="AM42" s="133"/>
      <c r="AN42" s="135"/>
      <c r="AO42" s="136" t="s">
        <v>79</v>
      </c>
      <c r="AP42" s="10"/>
      <c r="AQ42" s="10"/>
      <c r="AR42" s="10"/>
      <c r="AS42" s="137"/>
      <c r="AT42" s="10"/>
      <c r="AU42" s="138"/>
      <c r="AV42" s="19"/>
      <c r="AW42" s="19"/>
      <c r="AX42" s="19"/>
      <c r="AY42" s="138"/>
      <c r="AZ42" s="139"/>
      <c r="BA42" s="140"/>
    </row>
    <row r="43" spans="1:5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41"/>
      <c r="W43" s="141"/>
      <c r="X43" s="142"/>
      <c r="Y43" s="143"/>
      <c r="Z43" s="143"/>
      <c r="AA43" s="143"/>
      <c r="AB43" s="143"/>
      <c r="AC43" s="143"/>
      <c r="AD43" s="144"/>
      <c r="AE43" s="10"/>
      <c r="AF43" s="10"/>
      <c r="AG43" s="10"/>
      <c r="AH43" s="143"/>
      <c r="AI43" s="143"/>
      <c r="AJ43" s="143"/>
      <c r="AK43" s="143"/>
      <c r="AL43" s="143"/>
      <c r="AM43" s="143"/>
      <c r="AN43" s="145"/>
      <c r="AO43" s="146"/>
      <c r="AP43" s="10"/>
      <c r="AQ43" s="10"/>
      <c r="AR43" s="10"/>
      <c r="AS43" s="137"/>
      <c r="AT43" s="10"/>
      <c r="AU43" s="138"/>
      <c r="AV43" s="19"/>
      <c r="AW43" s="19"/>
      <c r="AX43" s="19"/>
      <c r="AY43" s="138"/>
      <c r="AZ43" s="139"/>
      <c r="BA43" s="140"/>
    </row>
    <row r="44" spans="1:53" ht="7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41"/>
      <c r="W44" s="141"/>
      <c r="X44" s="147"/>
      <c r="Y44" s="141"/>
      <c r="Z44" s="141"/>
      <c r="AA44" s="141"/>
      <c r="AB44" s="141"/>
      <c r="AC44" s="141"/>
      <c r="AD44" s="19"/>
      <c r="AE44" s="10"/>
      <c r="AF44" s="10"/>
      <c r="AG44" s="10"/>
      <c r="AH44" s="143"/>
      <c r="AI44" s="143"/>
      <c r="AJ44" s="141"/>
      <c r="AK44" s="143"/>
      <c r="AL44" s="143"/>
      <c r="AM44" s="143"/>
      <c r="AN44" s="145"/>
      <c r="AO44" s="141"/>
      <c r="AP44" s="10"/>
      <c r="AQ44" s="10"/>
      <c r="AR44" s="10"/>
      <c r="AS44" s="137"/>
      <c r="AT44" s="10"/>
      <c r="AU44" s="148"/>
      <c r="AV44" s="141"/>
      <c r="AW44" s="141"/>
      <c r="AX44" s="141"/>
      <c r="AY44" s="141"/>
      <c r="AZ44" s="149"/>
      <c r="BA44" s="131"/>
    </row>
    <row r="45" spans="1:53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41"/>
      <c r="W45" s="141"/>
      <c r="X45" s="147"/>
      <c r="Y45" s="141"/>
      <c r="Z45" s="141"/>
      <c r="AA45" s="141"/>
      <c r="AB45" s="141"/>
      <c r="AC45" s="141"/>
      <c r="AD45" s="19"/>
      <c r="AE45" s="10"/>
      <c r="AF45" s="10"/>
      <c r="AG45" s="10"/>
      <c r="AH45" s="143"/>
      <c r="AI45" s="143"/>
      <c r="AJ45" s="141"/>
      <c r="AK45" s="143"/>
      <c r="AL45" s="143"/>
      <c r="AM45" s="143"/>
      <c r="AN45" s="145"/>
      <c r="AO45" s="141"/>
      <c r="AP45" s="10"/>
      <c r="AQ45" s="10"/>
      <c r="AR45" s="10"/>
      <c r="AS45" s="137"/>
      <c r="AT45" s="10"/>
      <c r="AU45" s="148"/>
      <c r="AV45" s="141"/>
      <c r="AW45" s="141"/>
      <c r="AX45" s="141"/>
      <c r="AY45" s="141"/>
      <c r="AZ45" s="149"/>
      <c r="BA45" s="131"/>
    </row>
    <row r="46" spans="1:53" ht="18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50" t="s">
        <v>80</v>
      </c>
      <c r="W46" s="131"/>
      <c r="X46" s="151"/>
      <c r="Y46" s="131"/>
      <c r="Z46" s="131"/>
      <c r="AA46" s="131"/>
      <c r="AB46" s="131"/>
      <c r="AC46" s="131"/>
      <c r="AD46" s="131" t="s">
        <v>80</v>
      </c>
      <c r="AE46" s="14"/>
      <c r="AF46" s="14"/>
      <c r="AG46" s="14"/>
      <c r="AH46" s="133"/>
      <c r="AI46" s="133"/>
      <c r="AJ46" s="133"/>
      <c r="AK46" s="133"/>
      <c r="AL46" s="133"/>
      <c r="AM46" s="133"/>
      <c r="AN46" s="135"/>
      <c r="AO46" s="131" t="s">
        <v>81</v>
      </c>
      <c r="AP46" s="10"/>
      <c r="AQ46" s="10"/>
      <c r="AR46" s="10"/>
      <c r="AS46" s="137"/>
      <c r="AT46" s="10"/>
      <c r="AU46" s="148"/>
      <c r="AV46" s="141"/>
      <c r="AW46" s="141"/>
      <c r="AX46" s="141"/>
      <c r="AY46" s="141"/>
      <c r="AZ46" s="149"/>
      <c r="BA46" s="131"/>
    </row>
    <row r="47" spans="1:53" ht="18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33" t="s">
        <v>82</v>
      </c>
      <c r="W47" s="133"/>
      <c r="X47" s="132"/>
      <c r="Y47" s="133"/>
      <c r="Z47" s="133"/>
      <c r="AA47" s="133"/>
      <c r="AB47" s="133"/>
      <c r="AC47" s="133"/>
      <c r="AD47" s="152" t="s">
        <v>83</v>
      </c>
      <c r="AE47" s="14"/>
      <c r="AF47" s="14"/>
      <c r="AG47" s="14"/>
      <c r="AH47" s="133"/>
      <c r="AI47" s="133"/>
      <c r="AJ47" s="133"/>
      <c r="AK47" s="133"/>
      <c r="AL47" s="133"/>
      <c r="AM47" s="133"/>
      <c r="AN47" s="135"/>
      <c r="AO47" s="133" t="s">
        <v>84</v>
      </c>
      <c r="AP47" s="10"/>
      <c r="AQ47" s="10"/>
      <c r="AR47" s="10"/>
      <c r="AS47" s="137"/>
      <c r="AT47" s="10"/>
      <c r="AU47" s="148"/>
      <c r="AV47" s="143"/>
      <c r="AW47" s="143"/>
      <c r="AX47" s="143"/>
      <c r="AY47" s="143"/>
      <c r="AZ47" s="153"/>
      <c r="BA47" s="133"/>
    </row>
    <row r="48" spans="1:53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1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3"/>
      <c r="BA48" s="14"/>
    </row>
    <row r="49" spans="1:53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1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3"/>
      <c r="BA49" s="14"/>
    </row>
    <row r="50" spans="1:53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3"/>
      <c r="BA50" s="14"/>
    </row>
    <row r="51" spans="1:53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1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3"/>
      <c r="BA51" s="14"/>
    </row>
    <row r="52" spans="1:53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1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3"/>
      <c r="BA52" s="14"/>
    </row>
    <row r="53" spans="1: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1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3"/>
      <c r="BA53" s="14"/>
    </row>
    <row r="54" spans="1:53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3"/>
      <c r="BA54" s="14"/>
    </row>
    <row r="55" spans="1:53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1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3"/>
      <c r="BA55" s="14"/>
    </row>
    <row r="56" spans="1:53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1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3"/>
      <c r="BA56" s="14"/>
    </row>
    <row r="57" spans="1:53" ht="12.75" customHeight="1">
      <c r="A57" s="10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3"/>
      <c r="BA57" s="14"/>
    </row>
    <row r="58" spans="1:53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1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3"/>
      <c r="BA58" s="14"/>
    </row>
    <row r="59" spans="1:53" ht="12.75" customHeight="1">
      <c r="A59" s="10"/>
      <c r="B59" s="1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1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3"/>
      <c r="BA59" s="14"/>
    </row>
    <row r="60" spans="1:53" ht="12.75" customHeight="1">
      <c r="A60" s="10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1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3"/>
      <c r="BA60" s="14"/>
    </row>
    <row r="61" spans="1:53" ht="12.75" customHeight="1">
      <c r="A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3"/>
      <c r="BA61" s="14"/>
    </row>
    <row r="62" spans="1:53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1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3"/>
      <c r="BA62" s="14"/>
    </row>
    <row r="63" spans="1:5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1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3"/>
      <c r="BA63" s="14"/>
    </row>
    <row r="64" spans="1:53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3"/>
      <c r="BA64" s="14"/>
    </row>
    <row r="65" spans="1:53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1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3"/>
      <c r="BA65" s="14"/>
    </row>
    <row r="66" spans="1:53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3"/>
      <c r="BA66" s="14"/>
    </row>
    <row r="67" spans="1:53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1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3"/>
      <c r="BA67" s="14"/>
    </row>
    <row r="68" spans="1:53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1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3"/>
      <c r="BA68" s="14"/>
    </row>
    <row r="69" spans="1:53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1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3"/>
      <c r="BA69" s="14"/>
    </row>
    <row r="70" spans="1:53" ht="12.75" customHeight="1">
      <c r="A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1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3"/>
      <c r="BA70" s="14"/>
    </row>
    <row r="71" spans="1:53" ht="12.75" customHeight="1">
      <c r="A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1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3"/>
      <c r="BA71" s="14"/>
    </row>
    <row r="72" spans="1:53" ht="12.75" customHeight="1">
      <c r="A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1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3"/>
      <c r="BA72" s="14"/>
    </row>
    <row r="73" spans="1:53" ht="12.75" customHeight="1">
      <c r="A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1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3"/>
      <c r="BA73" s="14"/>
    </row>
    <row r="74" spans="1:53" ht="12.75" customHeight="1">
      <c r="A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3"/>
      <c r="BA74" s="14"/>
    </row>
    <row r="75" spans="1:53" ht="12.75" customHeight="1">
      <c r="A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1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3"/>
      <c r="BA75" s="14"/>
    </row>
    <row r="76" spans="1:53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1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3"/>
      <c r="BA76" s="14"/>
    </row>
    <row r="77" spans="1:53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1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3"/>
      <c r="BA77" s="14"/>
    </row>
    <row r="78" spans="1:53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1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3"/>
      <c r="BA78" s="14"/>
    </row>
    <row r="79" spans="1:53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1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3"/>
      <c r="BA79" s="14"/>
    </row>
    <row r="80" spans="1:53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1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3"/>
      <c r="BA80" s="14"/>
    </row>
    <row r="81" spans="1:53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3"/>
      <c r="BA81" s="14"/>
    </row>
    <row r="82" spans="1:53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1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3"/>
      <c r="BA82" s="14"/>
    </row>
    <row r="83" spans="1:5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3"/>
      <c r="BA83" s="14"/>
    </row>
    <row r="84" spans="1:53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1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3"/>
      <c r="BA84" s="14"/>
    </row>
    <row r="85" spans="1:53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1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3"/>
      <c r="BA85" s="14"/>
    </row>
    <row r="86" spans="1:53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1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3"/>
      <c r="BA86" s="14"/>
    </row>
    <row r="87" spans="1:53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1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3"/>
      <c r="BA87" s="14"/>
    </row>
    <row r="88" spans="1:53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1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3"/>
      <c r="BA88" s="14"/>
    </row>
    <row r="89" spans="1:53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1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3"/>
      <c r="BA89" s="14"/>
    </row>
    <row r="90" spans="1:53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1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3"/>
      <c r="BA90" s="14"/>
    </row>
    <row r="91" spans="1:53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1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3"/>
      <c r="BA91" s="14"/>
    </row>
    <row r="92" spans="1:53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1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3"/>
      <c r="BA92" s="14"/>
    </row>
    <row r="93" spans="1:5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1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3"/>
      <c r="BA93" s="14"/>
    </row>
    <row r="94" spans="1:53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1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3"/>
      <c r="BA94" s="14"/>
    </row>
    <row r="95" spans="1:53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1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3"/>
      <c r="BA95" s="14"/>
    </row>
    <row r="96" spans="1:53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1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3"/>
      <c r="BA96" s="14"/>
    </row>
    <row r="97" spans="1:53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1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3"/>
      <c r="BA97" s="14"/>
    </row>
    <row r="98" spans="1:53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1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3"/>
      <c r="BA98" s="14"/>
    </row>
    <row r="99" spans="1:53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1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3"/>
      <c r="BA99" s="14"/>
    </row>
    <row r="100" spans="1:53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1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3"/>
      <c r="BA100" s="14"/>
    </row>
    <row r="101" spans="1:53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1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3"/>
      <c r="BA101" s="14"/>
    </row>
    <row r="102" spans="1:53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3"/>
      <c r="BA102" s="14"/>
    </row>
    <row r="103" spans="1:5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1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3"/>
      <c r="BA103" s="14"/>
    </row>
    <row r="104" spans="1:53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1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3"/>
      <c r="BA104" s="14"/>
    </row>
    <row r="105" spans="1:53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1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3"/>
      <c r="BA105" s="14"/>
    </row>
    <row r="106" spans="1:53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1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3"/>
      <c r="BA106" s="14"/>
    </row>
    <row r="107" spans="1:53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1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3"/>
      <c r="BA107" s="14"/>
    </row>
    <row r="108" spans="1:53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1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3"/>
      <c r="BA108" s="14"/>
    </row>
    <row r="109" spans="1:53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1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3"/>
      <c r="BA109" s="14"/>
    </row>
    <row r="110" spans="1:53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1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3"/>
      <c r="BA110" s="14"/>
    </row>
    <row r="111" spans="1:53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1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3"/>
      <c r="BA111" s="14"/>
    </row>
    <row r="112" spans="1:53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1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3"/>
      <c r="BA112" s="14"/>
    </row>
    <row r="113" spans="1:5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1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3"/>
      <c r="BA113" s="14"/>
    </row>
    <row r="114" spans="1:53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1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3"/>
      <c r="BA114" s="14"/>
    </row>
    <row r="115" spans="1:53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1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3"/>
      <c r="BA115" s="14"/>
    </row>
    <row r="116" spans="1:53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1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3"/>
      <c r="BA116" s="14"/>
    </row>
    <row r="117" spans="1:53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1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3"/>
      <c r="BA117" s="14"/>
    </row>
    <row r="118" spans="1:53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1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3"/>
      <c r="BA118" s="14"/>
    </row>
    <row r="119" spans="1:53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1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3"/>
      <c r="BA119" s="14"/>
    </row>
    <row r="120" spans="1:53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1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3"/>
      <c r="BA120" s="14"/>
    </row>
    <row r="121" spans="1:53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1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3"/>
      <c r="BA121" s="14"/>
    </row>
    <row r="122" spans="1:53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1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3"/>
      <c r="BA122" s="14"/>
    </row>
    <row r="123" spans="1:5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1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3"/>
      <c r="BA123" s="14"/>
    </row>
    <row r="124" spans="1:53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1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3"/>
      <c r="BA124" s="14"/>
    </row>
    <row r="125" spans="1:53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1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3"/>
      <c r="BA125" s="14"/>
    </row>
    <row r="126" spans="1:53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1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3"/>
      <c r="BA126" s="14"/>
    </row>
    <row r="127" spans="1:53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1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3"/>
      <c r="BA127" s="14"/>
    </row>
    <row r="128" spans="1:53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1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3"/>
      <c r="BA128" s="14"/>
    </row>
    <row r="129" spans="1:53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1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3"/>
      <c r="BA129" s="14"/>
    </row>
    <row r="130" spans="1:53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1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3"/>
      <c r="BA130" s="14"/>
    </row>
    <row r="131" spans="1:53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1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3"/>
      <c r="BA131" s="14"/>
    </row>
    <row r="132" spans="1:53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1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3"/>
      <c r="BA132" s="14"/>
    </row>
    <row r="133" spans="1:5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1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3"/>
      <c r="BA133" s="14"/>
    </row>
    <row r="134" spans="1:53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1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3"/>
      <c r="BA134" s="14"/>
    </row>
    <row r="135" spans="1:53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1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3"/>
      <c r="BA135" s="14"/>
    </row>
    <row r="136" spans="1:53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1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3"/>
      <c r="BA136" s="14"/>
    </row>
    <row r="137" spans="1:53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1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3"/>
      <c r="BA137" s="14"/>
    </row>
    <row r="138" spans="1:53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1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3"/>
      <c r="BA138" s="14"/>
    </row>
    <row r="139" spans="1:53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1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3"/>
      <c r="BA139" s="14"/>
    </row>
    <row r="140" spans="1:53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1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3"/>
      <c r="BA140" s="14"/>
    </row>
    <row r="141" spans="1:53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1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3"/>
      <c r="BA141" s="14"/>
    </row>
    <row r="142" spans="1:53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1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3"/>
      <c r="BA142" s="14"/>
    </row>
    <row r="143" spans="1:5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1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3"/>
      <c r="BA143" s="14"/>
    </row>
    <row r="144" spans="1:53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1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3"/>
      <c r="BA144" s="14"/>
    </row>
    <row r="145" spans="1:53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1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3"/>
      <c r="BA145" s="14"/>
    </row>
    <row r="146" spans="1:53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1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3"/>
      <c r="BA146" s="14"/>
    </row>
    <row r="147" spans="1:53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1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3"/>
      <c r="BA147" s="14"/>
    </row>
    <row r="148" spans="1:53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1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3"/>
      <c r="BA148" s="14"/>
    </row>
    <row r="149" spans="1:53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1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3"/>
      <c r="BA149" s="14"/>
    </row>
    <row r="150" spans="1:53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1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3"/>
      <c r="BA150" s="14"/>
    </row>
    <row r="151" spans="1:53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1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3"/>
      <c r="BA151" s="14"/>
    </row>
    <row r="152" spans="1:53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1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3"/>
      <c r="BA152" s="14"/>
    </row>
    <row r="153" spans="1: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1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3"/>
      <c r="BA153" s="14"/>
    </row>
    <row r="154" spans="1:53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1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3"/>
      <c r="BA154" s="14"/>
    </row>
    <row r="155" spans="1:53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1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3"/>
      <c r="BA155" s="14"/>
    </row>
    <row r="156" spans="1:53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1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3"/>
      <c r="BA156" s="14"/>
    </row>
    <row r="157" spans="1:53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1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3"/>
      <c r="BA157" s="14"/>
    </row>
    <row r="158" spans="1:53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1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3"/>
      <c r="BA158" s="14"/>
    </row>
    <row r="159" spans="1:53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1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3"/>
      <c r="BA159" s="14"/>
    </row>
    <row r="160" spans="1:53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1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3"/>
      <c r="BA160" s="14"/>
    </row>
    <row r="161" spans="1:53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1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3"/>
      <c r="BA161" s="14"/>
    </row>
    <row r="162" spans="1:53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1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3"/>
      <c r="BA162" s="14"/>
    </row>
    <row r="163" spans="1:5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1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3"/>
      <c r="BA163" s="14"/>
    </row>
    <row r="164" spans="1:53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1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3"/>
      <c r="BA164" s="14"/>
    </row>
    <row r="165" spans="1:53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1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3"/>
      <c r="BA165" s="14"/>
    </row>
    <row r="166" spans="1:53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1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3"/>
      <c r="BA166" s="14"/>
    </row>
    <row r="167" spans="1:53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1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3"/>
      <c r="BA167" s="14"/>
    </row>
    <row r="168" spans="1:53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1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3"/>
      <c r="BA168" s="14"/>
    </row>
    <row r="169" spans="1:53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1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3"/>
      <c r="BA169" s="14"/>
    </row>
    <row r="170" spans="1:53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1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3"/>
      <c r="BA170" s="14"/>
    </row>
    <row r="171" spans="1:53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1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3"/>
      <c r="BA171" s="14"/>
    </row>
    <row r="172" spans="1:53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1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3"/>
      <c r="BA172" s="14"/>
    </row>
    <row r="173" spans="1:5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1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3"/>
      <c r="BA173" s="14"/>
    </row>
    <row r="174" spans="1:53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1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3"/>
      <c r="BA174" s="14"/>
    </row>
    <row r="175" spans="1:53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1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3"/>
      <c r="BA175" s="14"/>
    </row>
    <row r="176" spans="1:53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1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3"/>
      <c r="BA176" s="14"/>
    </row>
    <row r="177" spans="1:53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1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3"/>
      <c r="BA177" s="14"/>
    </row>
    <row r="178" spans="1:53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1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3"/>
      <c r="BA178" s="14"/>
    </row>
    <row r="179" spans="1:53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1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3"/>
      <c r="BA179" s="14"/>
    </row>
    <row r="180" spans="1:53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1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3"/>
      <c r="BA180" s="14"/>
    </row>
    <row r="181" spans="1:53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1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3"/>
      <c r="BA181" s="14"/>
    </row>
    <row r="182" spans="1:53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1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3"/>
      <c r="BA182" s="14"/>
    </row>
    <row r="183" spans="1:5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1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3"/>
      <c r="BA183" s="14"/>
    </row>
    <row r="184" spans="1:53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1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3"/>
      <c r="BA184" s="14"/>
    </row>
    <row r="185" spans="1:53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1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3"/>
      <c r="BA185" s="14"/>
    </row>
    <row r="186" spans="1:53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1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3"/>
      <c r="BA186" s="14"/>
    </row>
    <row r="187" spans="1:53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1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3"/>
      <c r="BA187" s="14"/>
    </row>
    <row r="188" spans="1:53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1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3"/>
      <c r="BA188" s="14"/>
    </row>
    <row r="189" spans="1:53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1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3"/>
      <c r="BA189" s="14"/>
    </row>
    <row r="190" spans="1:53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1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3"/>
      <c r="BA190" s="14"/>
    </row>
    <row r="191" spans="1:53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1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3"/>
      <c r="BA191" s="14"/>
    </row>
    <row r="192" spans="1:53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1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3"/>
      <c r="BA192" s="14"/>
    </row>
    <row r="193" spans="1:5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1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3"/>
      <c r="BA193" s="14"/>
    </row>
    <row r="194" spans="1:53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1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3"/>
      <c r="BA194" s="14"/>
    </row>
    <row r="195" spans="1:53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1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3"/>
      <c r="BA195" s="14"/>
    </row>
    <row r="196" spans="1:53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1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3"/>
      <c r="BA196" s="14"/>
    </row>
    <row r="197" spans="1:53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1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3"/>
      <c r="BA197" s="14"/>
    </row>
    <row r="198" spans="1:53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1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3"/>
      <c r="BA198" s="14"/>
    </row>
    <row r="199" spans="1:53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1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3"/>
      <c r="BA199" s="14"/>
    </row>
    <row r="200" spans="1:53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1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3"/>
      <c r="BA200" s="14"/>
    </row>
    <row r="201" spans="1:53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1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3"/>
      <c r="BA201" s="14"/>
    </row>
    <row r="202" spans="1:53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1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3"/>
      <c r="BA202" s="14"/>
    </row>
    <row r="203" spans="1:5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1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3"/>
      <c r="BA203" s="14"/>
    </row>
    <row r="204" spans="1:53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1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3"/>
      <c r="BA204" s="14"/>
    </row>
    <row r="205" spans="1:53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1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3"/>
      <c r="BA205" s="14"/>
    </row>
    <row r="206" spans="1:53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1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3"/>
      <c r="BA206" s="14"/>
    </row>
    <row r="207" spans="1:53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1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3"/>
      <c r="BA207" s="14"/>
    </row>
    <row r="208" spans="1:53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1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3"/>
      <c r="BA208" s="14"/>
    </row>
    <row r="209" spans="1:53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1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3"/>
      <c r="BA209" s="14"/>
    </row>
    <row r="210" spans="1:53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1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3"/>
      <c r="BA210" s="14"/>
    </row>
    <row r="211" spans="1:53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1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3"/>
      <c r="BA211" s="14"/>
    </row>
    <row r="212" spans="1:53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1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3"/>
      <c r="BA212" s="14"/>
    </row>
    <row r="213" spans="1:5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1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3"/>
      <c r="BA213" s="14"/>
    </row>
    <row r="214" spans="1:53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1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3"/>
      <c r="BA214" s="14"/>
    </row>
    <row r="215" spans="1:53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1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3"/>
      <c r="BA215" s="14"/>
    </row>
    <row r="216" spans="1:53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1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3"/>
      <c r="BA216" s="14"/>
    </row>
    <row r="217" spans="1:53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1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3"/>
      <c r="BA217" s="14"/>
    </row>
    <row r="218" spans="1:53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1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3"/>
      <c r="BA218" s="14"/>
    </row>
    <row r="219" spans="1:53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1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3"/>
      <c r="BA219" s="14"/>
    </row>
    <row r="220" spans="1:53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1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3"/>
      <c r="BA220" s="14"/>
    </row>
    <row r="221" spans="1:53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1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3"/>
      <c r="BA221" s="14"/>
    </row>
    <row r="222" spans="1:53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1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3"/>
      <c r="BA222" s="14"/>
    </row>
    <row r="223" spans="1:5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1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3"/>
      <c r="BA223" s="14"/>
    </row>
    <row r="224" spans="1:53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1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3"/>
      <c r="BA224" s="14"/>
    </row>
    <row r="225" spans="1:53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1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3"/>
      <c r="BA225" s="14"/>
    </row>
    <row r="226" spans="1:53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1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3"/>
      <c r="BA226" s="14"/>
    </row>
    <row r="227" spans="1:53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1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3"/>
      <c r="BA227" s="14"/>
    </row>
    <row r="228" spans="1:53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1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3"/>
      <c r="BA228" s="14"/>
    </row>
    <row r="229" spans="1:53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1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3"/>
      <c r="BA229" s="14"/>
    </row>
    <row r="230" spans="1:53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1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3"/>
      <c r="BA230" s="14"/>
    </row>
    <row r="231" spans="1:53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1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3"/>
      <c r="BA231" s="14"/>
    </row>
    <row r="232" spans="1:53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1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3"/>
      <c r="BA232" s="14"/>
    </row>
    <row r="233" spans="1:5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1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3"/>
      <c r="BA233" s="14"/>
    </row>
    <row r="234" spans="1:53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1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3"/>
      <c r="BA234" s="14"/>
    </row>
    <row r="235" spans="1:53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1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3"/>
      <c r="BA235" s="14"/>
    </row>
    <row r="236" spans="1:53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1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3"/>
      <c r="BA236" s="14"/>
    </row>
    <row r="237" spans="1:53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1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3"/>
      <c r="BA237" s="14"/>
    </row>
    <row r="238" spans="1:53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1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3"/>
      <c r="BA238" s="14"/>
    </row>
    <row r="239" spans="1:53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1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3"/>
      <c r="BA239" s="14"/>
    </row>
    <row r="240" spans="1:53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1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3"/>
      <c r="BA240" s="14"/>
    </row>
    <row r="241" spans="1:53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1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3"/>
      <c r="BA241" s="14"/>
    </row>
    <row r="242" spans="1:53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1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3"/>
      <c r="BA242" s="14"/>
    </row>
    <row r="243" spans="1:5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1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3"/>
      <c r="BA243" s="14"/>
    </row>
    <row r="244" spans="1:53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1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3"/>
      <c r="BA244" s="14"/>
    </row>
    <row r="245" spans="1:53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1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3"/>
      <c r="BA245" s="14"/>
    </row>
    <row r="246" spans="1:53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1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3"/>
      <c r="BA246" s="14"/>
    </row>
    <row r="247" spans="1:53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1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3"/>
      <c r="BA247" s="14"/>
    </row>
    <row r="248" spans="1:53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1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3"/>
      <c r="BA248" s="14"/>
    </row>
    <row r="249" spans="1:53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1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3"/>
      <c r="BA249" s="14"/>
    </row>
    <row r="250" spans="1:53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1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3"/>
      <c r="BA250" s="14"/>
    </row>
    <row r="251" spans="1:53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1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3"/>
      <c r="BA251" s="14"/>
    </row>
    <row r="252" spans="1:53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1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3"/>
      <c r="BA252" s="14"/>
    </row>
    <row r="253" spans="1: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1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3"/>
      <c r="BA253" s="14"/>
    </row>
    <row r="254" spans="1:53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1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3"/>
      <c r="BA254" s="14"/>
    </row>
    <row r="255" spans="1:53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1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3"/>
      <c r="BA255" s="14"/>
    </row>
    <row r="256" spans="1:53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1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3"/>
      <c r="BA256" s="14"/>
    </row>
    <row r="257" spans="1:53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1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3"/>
      <c r="BA257" s="14"/>
    </row>
    <row r="258" spans="1:53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1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3"/>
      <c r="BA258" s="14"/>
    </row>
    <row r="259" spans="1:53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1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3"/>
      <c r="BA259" s="14"/>
    </row>
    <row r="260" spans="1:53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1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3"/>
      <c r="BA260" s="14"/>
    </row>
    <row r="261" spans="1:53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1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3"/>
      <c r="BA261" s="14"/>
    </row>
    <row r="262" spans="1:53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1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3"/>
      <c r="BA262" s="14"/>
    </row>
    <row r="263" spans="1:5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1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3"/>
      <c r="BA263" s="14"/>
    </row>
    <row r="264" spans="1:53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1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3"/>
      <c r="BA264" s="14"/>
    </row>
    <row r="265" spans="1:53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1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3"/>
      <c r="BA265" s="14"/>
    </row>
    <row r="266" spans="1:53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1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3"/>
      <c r="BA266" s="14"/>
    </row>
    <row r="267" spans="1:53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1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3"/>
      <c r="BA267" s="14"/>
    </row>
    <row r="268" spans="1:53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1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3"/>
      <c r="BA268" s="14"/>
    </row>
    <row r="269" spans="1:53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1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3"/>
      <c r="BA269" s="14"/>
    </row>
    <row r="270" spans="1:53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1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3"/>
      <c r="BA270" s="14"/>
    </row>
    <row r="271" spans="1:53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1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3"/>
      <c r="BA271" s="14"/>
    </row>
    <row r="272" spans="1:53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1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3"/>
      <c r="BA272" s="14"/>
    </row>
    <row r="273" spans="1:5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1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3"/>
      <c r="BA273" s="14"/>
    </row>
    <row r="274" spans="1:53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1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3"/>
      <c r="BA274" s="14"/>
    </row>
    <row r="275" spans="1:53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1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3"/>
      <c r="BA275" s="14"/>
    </row>
    <row r="276" spans="1:53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1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3"/>
      <c r="BA276" s="14"/>
    </row>
    <row r="277" spans="1:53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1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3"/>
      <c r="BA277" s="14"/>
    </row>
    <row r="278" spans="1:53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1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3"/>
      <c r="BA278" s="14"/>
    </row>
    <row r="279" spans="1:53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1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3"/>
      <c r="BA279" s="14"/>
    </row>
    <row r="280" spans="1:53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1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3"/>
      <c r="BA280" s="14"/>
    </row>
    <row r="281" spans="1:53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1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3"/>
      <c r="BA281" s="14"/>
    </row>
    <row r="282" spans="1:53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1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3"/>
      <c r="BA282" s="14"/>
    </row>
    <row r="283" spans="1:5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1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3"/>
      <c r="BA283" s="14"/>
    </row>
    <row r="284" spans="1:53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1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3"/>
      <c r="BA284" s="14"/>
    </row>
    <row r="285" spans="1:53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1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3"/>
      <c r="BA285" s="14"/>
    </row>
    <row r="286" spans="1:53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1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3"/>
      <c r="BA286" s="14"/>
    </row>
    <row r="287" spans="1:53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1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3"/>
      <c r="BA287" s="14"/>
    </row>
    <row r="288" spans="1:53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1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3"/>
      <c r="BA288" s="14"/>
    </row>
    <row r="289" spans="1:53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1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3"/>
      <c r="BA289" s="14"/>
    </row>
    <row r="290" spans="1:53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1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3"/>
      <c r="BA290" s="14"/>
    </row>
    <row r="291" spans="1:53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1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3"/>
      <c r="BA291" s="14"/>
    </row>
    <row r="292" spans="1:53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1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3"/>
      <c r="BA292" s="14"/>
    </row>
    <row r="293" spans="1:5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1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3"/>
      <c r="BA293" s="14"/>
    </row>
    <row r="294" spans="1:53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1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3"/>
      <c r="BA294" s="14"/>
    </row>
    <row r="295" spans="1:53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1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3"/>
      <c r="BA295" s="14"/>
    </row>
    <row r="296" spans="1:53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1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3"/>
      <c r="BA296" s="14"/>
    </row>
    <row r="297" spans="1:53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1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3"/>
      <c r="BA297" s="14"/>
    </row>
    <row r="298" spans="1:53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1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3"/>
      <c r="BA298" s="14"/>
    </row>
    <row r="299" spans="1:53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1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3"/>
      <c r="BA299" s="14"/>
    </row>
    <row r="300" spans="1:53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1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3"/>
      <c r="BA300" s="14"/>
    </row>
    <row r="301" spans="1:53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1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3"/>
      <c r="BA301" s="14"/>
    </row>
    <row r="302" spans="1:53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1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3"/>
      <c r="BA302" s="14"/>
    </row>
    <row r="303" spans="1:5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1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3"/>
      <c r="BA303" s="14"/>
    </row>
    <row r="304" spans="1:53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1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3"/>
      <c r="BA304" s="14"/>
    </row>
    <row r="305" spans="1:53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1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3"/>
      <c r="BA305" s="14"/>
    </row>
    <row r="306" spans="1:53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1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3"/>
      <c r="BA306" s="14"/>
    </row>
    <row r="307" spans="1:53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1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3"/>
      <c r="BA307" s="14"/>
    </row>
    <row r="308" spans="1:53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1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3"/>
      <c r="BA308" s="14"/>
    </row>
    <row r="309" spans="1:53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1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3"/>
      <c r="BA309" s="14"/>
    </row>
    <row r="310" spans="1:53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1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3"/>
      <c r="BA310" s="14"/>
    </row>
    <row r="311" spans="1:53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1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3"/>
      <c r="BA311" s="14"/>
    </row>
    <row r="312" spans="1:53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1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3"/>
      <c r="BA312" s="14"/>
    </row>
    <row r="313" spans="1:5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1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3"/>
      <c r="BA313" s="14"/>
    </row>
    <row r="314" spans="1:53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1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3"/>
      <c r="BA314" s="14"/>
    </row>
    <row r="315" spans="1:53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1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3"/>
      <c r="BA315" s="14"/>
    </row>
    <row r="316" spans="1:53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1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3"/>
      <c r="BA316" s="14"/>
    </row>
    <row r="317" spans="1:53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1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3"/>
      <c r="BA317" s="14"/>
    </row>
    <row r="318" spans="1:53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1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3"/>
      <c r="BA318" s="14"/>
    </row>
    <row r="319" spans="1:53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1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3"/>
      <c r="BA319" s="14"/>
    </row>
    <row r="320" spans="1:53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1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3"/>
      <c r="BA320" s="14"/>
    </row>
    <row r="321" spans="1:53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1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3"/>
      <c r="BA321" s="14"/>
    </row>
    <row r="322" spans="1:53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1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3"/>
      <c r="BA322" s="14"/>
    </row>
    <row r="323" spans="1:5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1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3"/>
      <c r="BA323" s="14"/>
    </row>
    <row r="324" spans="1:53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1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3"/>
      <c r="BA324" s="14"/>
    </row>
    <row r="325" spans="1:53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1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3"/>
      <c r="BA325" s="14"/>
    </row>
    <row r="326" spans="1:53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1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3"/>
      <c r="BA326" s="14"/>
    </row>
    <row r="327" spans="1:53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1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3"/>
      <c r="BA327" s="14"/>
    </row>
    <row r="328" spans="1:53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1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3"/>
      <c r="BA328" s="14"/>
    </row>
    <row r="329" spans="1:53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1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3"/>
      <c r="BA329" s="14"/>
    </row>
    <row r="330" spans="1:53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1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3"/>
      <c r="BA330" s="14"/>
    </row>
    <row r="331" spans="1:53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1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3"/>
      <c r="BA331" s="14"/>
    </row>
    <row r="332" spans="1:53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1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3"/>
      <c r="BA332" s="14"/>
    </row>
    <row r="333" spans="1:5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1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3"/>
      <c r="BA333" s="14"/>
    </row>
    <row r="334" spans="1:53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1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3"/>
      <c r="BA334" s="14"/>
    </row>
    <row r="335" spans="1:53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1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3"/>
      <c r="BA335" s="14"/>
    </row>
    <row r="336" spans="1:53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1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3"/>
      <c r="BA336" s="14"/>
    </row>
    <row r="337" spans="1:53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1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3"/>
      <c r="BA337" s="14"/>
    </row>
    <row r="338" spans="1:53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1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3"/>
      <c r="BA338" s="14"/>
    </row>
    <row r="339" spans="1:53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1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3"/>
      <c r="BA339" s="14"/>
    </row>
    <row r="340" spans="1:53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1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3"/>
      <c r="BA340" s="14"/>
    </row>
    <row r="341" spans="1:53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1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3"/>
      <c r="BA341" s="14"/>
    </row>
    <row r="342" spans="1:53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1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3"/>
      <c r="BA342" s="14"/>
    </row>
    <row r="343" spans="1:5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1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3"/>
      <c r="BA343" s="14"/>
    </row>
    <row r="344" spans="1:53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1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3"/>
      <c r="BA344" s="14"/>
    </row>
    <row r="345" spans="1:53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1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3"/>
      <c r="BA345" s="14"/>
    </row>
    <row r="346" spans="1:53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1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3"/>
      <c r="BA346" s="14"/>
    </row>
    <row r="347" spans="1:53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1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3"/>
      <c r="BA347" s="14"/>
    </row>
    <row r="348" spans="1:53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1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3"/>
      <c r="BA348" s="14"/>
    </row>
    <row r="349" spans="1:53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1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3"/>
      <c r="BA349" s="14"/>
    </row>
    <row r="350" spans="1:53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1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3"/>
      <c r="BA350" s="14"/>
    </row>
    <row r="351" spans="1:53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1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3"/>
      <c r="BA351" s="14"/>
    </row>
    <row r="352" spans="1:53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1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3"/>
      <c r="BA352" s="14"/>
    </row>
    <row r="353" spans="1: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1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3"/>
      <c r="BA353" s="14"/>
    </row>
    <row r="354" spans="1:53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1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3"/>
      <c r="BA354" s="14"/>
    </row>
    <row r="355" spans="1:53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1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3"/>
      <c r="BA355" s="14"/>
    </row>
    <row r="356" spans="1:53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1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3"/>
      <c r="BA356" s="14"/>
    </row>
    <row r="357" spans="1:53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1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3"/>
      <c r="BA357" s="14"/>
    </row>
    <row r="358" spans="1:53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1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3"/>
      <c r="BA358" s="14"/>
    </row>
    <row r="359" spans="1:53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1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3"/>
      <c r="BA359" s="14"/>
    </row>
    <row r="360" spans="1:53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1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3"/>
      <c r="BA360" s="14"/>
    </row>
    <row r="361" spans="1:53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1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3"/>
      <c r="BA361" s="14"/>
    </row>
    <row r="362" spans="1:53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1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3"/>
      <c r="BA362" s="14"/>
    </row>
    <row r="363" spans="1:5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1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3"/>
      <c r="BA363" s="14"/>
    </row>
    <row r="364" spans="1:53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1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3"/>
      <c r="BA364" s="14"/>
    </row>
    <row r="365" spans="1:53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1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3"/>
      <c r="BA365" s="14"/>
    </row>
    <row r="366" spans="1:53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1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3"/>
      <c r="BA366" s="14"/>
    </row>
    <row r="367" spans="1:53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1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3"/>
      <c r="BA367" s="14"/>
    </row>
    <row r="368" spans="1:53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1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3"/>
      <c r="BA368" s="14"/>
    </row>
    <row r="369" spans="1:53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1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3"/>
      <c r="BA369" s="14"/>
    </row>
    <row r="370" spans="1:53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1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3"/>
      <c r="BA370" s="14"/>
    </row>
    <row r="371" spans="1:53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1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3"/>
      <c r="BA371" s="14"/>
    </row>
    <row r="372" spans="1:53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1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3"/>
      <c r="BA372" s="14"/>
    </row>
    <row r="373" spans="1:5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1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3"/>
      <c r="BA373" s="14"/>
    </row>
    <row r="374" spans="1:53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1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3"/>
      <c r="BA374" s="14"/>
    </row>
    <row r="375" spans="1:53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1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3"/>
      <c r="BA375" s="14"/>
    </row>
    <row r="376" spans="1:53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1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3"/>
      <c r="BA376" s="14"/>
    </row>
    <row r="377" spans="1:53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1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3"/>
      <c r="BA377" s="14"/>
    </row>
    <row r="378" spans="1:53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1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3"/>
      <c r="BA378" s="14"/>
    </row>
    <row r="379" spans="1:53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1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3"/>
      <c r="BA379" s="14"/>
    </row>
    <row r="380" spans="1:53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1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3"/>
      <c r="BA380" s="14"/>
    </row>
    <row r="381" spans="1:53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1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3"/>
      <c r="BA381" s="14"/>
    </row>
    <row r="382" spans="1:53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1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3"/>
      <c r="BA382" s="14"/>
    </row>
    <row r="383" spans="1:5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1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3"/>
      <c r="BA383" s="14"/>
    </row>
    <row r="384" spans="1:53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1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3"/>
      <c r="BA384" s="14"/>
    </row>
    <row r="385" spans="1:53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1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3"/>
      <c r="BA385" s="14"/>
    </row>
    <row r="386" spans="1:53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1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3"/>
      <c r="BA386" s="14"/>
    </row>
    <row r="387" spans="1:53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1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3"/>
      <c r="BA387" s="14"/>
    </row>
    <row r="388" spans="1:53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1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3"/>
      <c r="BA388" s="14"/>
    </row>
    <row r="389" spans="1:53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1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3"/>
      <c r="BA389" s="14"/>
    </row>
    <row r="390" spans="1:53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1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3"/>
      <c r="BA390" s="14"/>
    </row>
    <row r="391" spans="1:53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1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3"/>
      <c r="BA391" s="14"/>
    </row>
    <row r="392" spans="1:53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1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3"/>
      <c r="BA392" s="14"/>
    </row>
    <row r="393" spans="1:5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1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3"/>
      <c r="BA393" s="14"/>
    </row>
    <row r="394" spans="1:53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1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3"/>
      <c r="BA394" s="14"/>
    </row>
    <row r="395" spans="1:53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1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3"/>
      <c r="BA395" s="14"/>
    </row>
    <row r="396" spans="1:53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1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3"/>
      <c r="BA396" s="14"/>
    </row>
    <row r="397" spans="1:53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1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3"/>
      <c r="BA397" s="14"/>
    </row>
    <row r="398" spans="1:53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1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3"/>
      <c r="BA398" s="14"/>
    </row>
    <row r="399" spans="1:53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1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3"/>
      <c r="BA399" s="14"/>
    </row>
    <row r="400" spans="1:53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1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3"/>
      <c r="BA400" s="14"/>
    </row>
    <row r="401" spans="1:53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1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3"/>
      <c r="BA401" s="14"/>
    </row>
    <row r="402" spans="1:53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1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3"/>
      <c r="BA402" s="14"/>
    </row>
    <row r="403" spans="1:5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1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3"/>
      <c r="BA403" s="14"/>
    </row>
    <row r="404" spans="1:53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1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3"/>
      <c r="BA404" s="14"/>
    </row>
    <row r="405" spans="1:53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1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3"/>
      <c r="BA405" s="14"/>
    </row>
    <row r="406" spans="1:53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1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3"/>
      <c r="BA406" s="14"/>
    </row>
    <row r="407" spans="1:53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1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3"/>
      <c r="BA407" s="14"/>
    </row>
    <row r="408" spans="1:53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1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3"/>
      <c r="BA408" s="14"/>
    </row>
    <row r="409" spans="1:53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1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3"/>
      <c r="BA409" s="14"/>
    </row>
    <row r="410" spans="1:53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1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3"/>
      <c r="BA410" s="14"/>
    </row>
    <row r="411" spans="1:53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1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3"/>
      <c r="BA411" s="14"/>
    </row>
    <row r="412" spans="1:53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1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3"/>
      <c r="BA412" s="14"/>
    </row>
    <row r="413" spans="1:5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1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3"/>
      <c r="BA413" s="14"/>
    </row>
    <row r="414" spans="1:53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1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3"/>
      <c r="BA414" s="14"/>
    </row>
    <row r="415" spans="1:53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1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3"/>
      <c r="BA415" s="14"/>
    </row>
    <row r="416" spans="1:53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1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3"/>
      <c r="BA416" s="14"/>
    </row>
    <row r="417" spans="1:53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1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3"/>
      <c r="BA417" s="14"/>
    </row>
    <row r="418" spans="1:53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1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3"/>
      <c r="BA418" s="14"/>
    </row>
    <row r="419" spans="1:53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1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3"/>
      <c r="BA419" s="14"/>
    </row>
    <row r="420" spans="1:53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1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3"/>
      <c r="BA420" s="14"/>
    </row>
    <row r="421" spans="1:53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1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3"/>
      <c r="BA421" s="14"/>
    </row>
    <row r="422" spans="1:53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1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3"/>
      <c r="BA422" s="14"/>
    </row>
    <row r="423" spans="1:5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1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3"/>
      <c r="BA423" s="14"/>
    </row>
    <row r="424" spans="1:53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1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3"/>
      <c r="BA424" s="14"/>
    </row>
    <row r="425" spans="1:53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1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3"/>
      <c r="BA425" s="14"/>
    </row>
    <row r="426" spans="1:53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1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3"/>
      <c r="BA426" s="14"/>
    </row>
    <row r="427" spans="1:53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1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3"/>
      <c r="BA427" s="14"/>
    </row>
    <row r="428" spans="1:53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1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3"/>
      <c r="BA428" s="14"/>
    </row>
    <row r="429" spans="1:53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1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3"/>
      <c r="BA429" s="14"/>
    </row>
    <row r="430" spans="1:53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1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3"/>
      <c r="BA430" s="14"/>
    </row>
    <row r="431" spans="1:53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1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3"/>
      <c r="BA431" s="14"/>
    </row>
    <row r="432" spans="1:53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1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3"/>
      <c r="BA432" s="14"/>
    </row>
    <row r="433" spans="1:5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1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3"/>
      <c r="BA433" s="14"/>
    </row>
    <row r="434" spans="1:53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1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3"/>
      <c r="BA434" s="14"/>
    </row>
    <row r="435" spans="1:53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1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3"/>
      <c r="BA435" s="14"/>
    </row>
    <row r="436" spans="1:53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1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3"/>
      <c r="BA436" s="14"/>
    </row>
    <row r="437" spans="1:53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1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3"/>
      <c r="BA437" s="14"/>
    </row>
    <row r="438" spans="1:53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1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3"/>
      <c r="BA438" s="14"/>
    </row>
    <row r="439" spans="1:53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1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3"/>
      <c r="BA439" s="14"/>
    </row>
    <row r="440" spans="1:53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1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3"/>
      <c r="BA440" s="14"/>
    </row>
    <row r="441" spans="1:53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1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3"/>
      <c r="BA441" s="14"/>
    </row>
    <row r="442" spans="1:53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1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3"/>
      <c r="BA442" s="14"/>
    </row>
    <row r="443" spans="1:5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1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3"/>
      <c r="BA443" s="14"/>
    </row>
    <row r="444" spans="1:53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1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3"/>
      <c r="BA444" s="14"/>
    </row>
    <row r="445" spans="1:53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1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3"/>
      <c r="BA445" s="14"/>
    </row>
    <row r="446" spans="1:53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1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3"/>
      <c r="BA446" s="14"/>
    </row>
    <row r="447" spans="1:53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1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3"/>
      <c r="BA447" s="14"/>
    </row>
    <row r="448" spans="1:53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1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3"/>
      <c r="BA448" s="14"/>
    </row>
    <row r="449" spans="1:53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1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3"/>
      <c r="BA449" s="14"/>
    </row>
    <row r="450" spans="1:53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1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3"/>
      <c r="BA450" s="14"/>
    </row>
    <row r="451" spans="1:53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1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3"/>
      <c r="BA451" s="14"/>
    </row>
    <row r="452" spans="1:53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1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3"/>
      <c r="BA452" s="14"/>
    </row>
    <row r="453" spans="1: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1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3"/>
      <c r="BA453" s="14"/>
    </row>
    <row r="454" spans="1:53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1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3"/>
      <c r="BA454" s="14"/>
    </row>
    <row r="455" spans="1:53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1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3"/>
      <c r="BA455" s="14"/>
    </row>
    <row r="456" spans="1:53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1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3"/>
      <c r="BA456" s="14"/>
    </row>
    <row r="457" spans="1:53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1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3"/>
      <c r="BA457" s="14"/>
    </row>
    <row r="458" spans="1:53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1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3"/>
      <c r="BA458" s="14"/>
    </row>
    <row r="459" spans="1:53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1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3"/>
      <c r="BA459" s="14"/>
    </row>
    <row r="460" spans="1:53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1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3"/>
      <c r="BA460" s="14"/>
    </row>
    <row r="461" spans="1:53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1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3"/>
      <c r="BA461" s="14"/>
    </row>
    <row r="462" spans="1:53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1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3"/>
      <c r="BA462" s="14"/>
    </row>
    <row r="463" spans="1:5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1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3"/>
      <c r="BA463" s="14"/>
    </row>
    <row r="464" spans="1:53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1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3"/>
      <c r="BA464" s="14"/>
    </row>
    <row r="465" spans="1:53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1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3"/>
      <c r="BA465" s="14"/>
    </row>
    <row r="466" spans="1:53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1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3"/>
      <c r="BA466" s="14"/>
    </row>
    <row r="467" spans="1:53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1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3"/>
      <c r="BA467" s="14"/>
    </row>
    <row r="468" spans="1:53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1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3"/>
      <c r="BA468" s="14"/>
    </row>
    <row r="469" spans="1:53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1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3"/>
      <c r="BA469" s="14"/>
    </row>
    <row r="470" spans="1:53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1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3"/>
      <c r="BA470" s="14"/>
    </row>
    <row r="471" spans="1:53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1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3"/>
      <c r="BA471" s="14"/>
    </row>
    <row r="472" spans="1:53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1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3"/>
      <c r="BA472" s="14"/>
    </row>
    <row r="473" spans="1:5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1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3"/>
      <c r="BA473" s="14"/>
    </row>
    <row r="474" spans="1:53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1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3"/>
      <c r="BA474" s="14"/>
    </row>
    <row r="475" spans="1:53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1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3"/>
      <c r="BA475" s="14"/>
    </row>
    <row r="476" spans="1:53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1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3"/>
      <c r="BA476" s="14"/>
    </row>
    <row r="477" spans="1:53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1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3"/>
      <c r="BA477" s="14"/>
    </row>
    <row r="478" spans="1:53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1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3"/>
      <c r="BA478" s="14"/>
    </row>
    <row r="479" spans="1:53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1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3"/>
      <c r="BA479" s="14"/>
    </row>
    <row r="480" spans="1:53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1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3"/>
      <c r="BA480" s="14"/>
    </row>
    <row r="481" spans="1:53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1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3"/>
      <c r="BA481" s="14"/>
    </row>
    <row r="482" spans="1:53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1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3"/>
      <c r="BA482" s="14"/>
    </row>
    <row r="483" spans="1:5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1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3"/>
      <c r="BA483" s="14"/>
    </row>
    <row r="484" spans="1:53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1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3"/>
      <c r="BA484" s="14"/>
    </row>
    <row r="485" spans="1:53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1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3"/>
      <c r="BA485" s="14"/>
    </row>
    <row r="486" spans="1:53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1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3"/>
      <c r="BA486" s="14"/>
    </row>
    <row r="487" spans="1:53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1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3"/>
      <c r="BA487" s="14"/>
    </row>
    <row r="488" spans="1:53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1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3"/>
      <c r="BA488" s="14"/>
    </row>
    <row r="489" spans="1:53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1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3"/>
      <c r="BA489" s="14"/>
    </row>
    <row r="490" spans="1:53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1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3"/>
      <c r="BA490" s="14"/>
    </row>
    <row r="491" spans="1:53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1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3"/>
      <c r="BA491" s="14"/>
    </row>
    <row r="492" spans="1:53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1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3"/>
      <c r="BA492" s="14"/>
    </row>
    <row r="493" spans="1:5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1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3"/>
      <c r="BA493" s="14"/>
    </row>
    <row r="494" spans="1:53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1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3"/>
      <c r="BA494" s="14"/>
    </row>
    <row r="495" spans="1:53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1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3"/>
      <c r="BA495" s="14"/>
    </row>
    <row r="496" spans="1:53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1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3"/>
      <c r="BA496" s="14"/>
    </row>
    <row r="497" spans="1:53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1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3"/>
      <c r="BA497" s="14"/>
    </row>
    <row r="498" spans="1:53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1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3"/>
      <c r="BA498" s="14"/>
    </row>
    <row r="499" spans="1:53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1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3"/>
      <c r="BA499" s="14"/>
    </row>
    <row r="500" spans="1:53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1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3"/>
      <c r="BA500" s="14"/>
    </row>
    <row r="501" spans="1:53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1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3"/>
      <c r="BA501" s="14"/>
    </row>
    <row r="502" spans="1:53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1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3"/>
      <c r="BA502" s="14"/>
    </row>
    <row r="503" spans="1:5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1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3"/>
      <c r="BA503" s="14"/>
    </row>
    <row r="504" spans="1:53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1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3"/>
      <c r="BA504" s="14"/>
    </row>
    <row r="505" spans="1:53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1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3"/>
      <c r="BA505" s="14"/>
    </row>
    <row r="506" spans="1:53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1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3"/>
      <c r="BA506" s="14"/>
    </row>
    <row r="507" spans="1:53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1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3"/>
      <c r="BA507" s="14"/>
    </row>
    <row r="508" spans="1:53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1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3"/>
      <c r="BA508" s="14"/>
    </row>
    <row r="509" spans="1:53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1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3"/>
      <c r="BA509" s="14"/>
    </row>
    <row r="510" spans="1:53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1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3"/>
      <c r="BA510" s="14"/>
    </row>
    <row r="511" spans="1:53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1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3"/>
      <c r="BA511" s="14"/>
    </row>
    <row r="512" spans="1:53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1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3"/>
      <c r="BA512" s="14"/>
    </row>
    <row r="513" spans="1:5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1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3"/>
      <c r="BA513" s="14"/>
    </row>
    <row r="514" spans="1:53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1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3"/>
      <c r="BA514" s="14"/>
    </row>
    <row r="515" spans="1:53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1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3"/>
      <c r="BA515" s="14"/>
    </row>
    <row r="516" spans="1:53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1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3"/>
      <c r="BA516" s="14"/>
    </row>
    <row r="517" spans="1:53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1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3"/>
      <c r="BA517" s="14"/>
    </row>
    <row r="518" spans="1:53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1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3"/>
      <c r="BA518" s="14"/>
    </row>
    <row r="519" spans="1:53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1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3"/>
      <c r="BA519" s="14"/>
    </row>
    <row r="520" spans="1:53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1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3"/>
      <c r="BA520" s="14"/>
    </row>
    <row r="521" spans="1:53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1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3"/>
      <c r="BA521" s="14"/>
    </row>
    <row r="522" spans="1:53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1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3"/>
      <c r="BA522" s="14"/>
    </row>
    <row r="523" spans="1:5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1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3"/>
      <c r="BA523" s="14"/>
    </row>
    <row r="524" spans="1:53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1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3"/>
      <c r="BA524" s="14"/>
    </row>
    <row r="525" spans="1:53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1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3"/>
      <c r="BA525" s="14"/>
    </row>
    <row r="526" spans="1:53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1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3"/>
      <c r="BA526" s="14"/>
    </row>
    <row r="527" spans="1:53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1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3"/>
      <c r="BA527" s="14"/>
    </row>
    <row r="528" spans="1:53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1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3"/>
      <c r="BA528" s="14"/>
    </row>
    <row r="529" spans="1:53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1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3"/>
      <c r="BA529" s="14"/>
    </row>
    <row r="530" spans="1:53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1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3"/>
      <c r="BA530" s="14"/>
    </row>
    <row r="531" spans="1:53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1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3"/>
      <c r="BA531" s="14"/>
    </row>
    <row r="532" spans="1:53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1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3"/>
      <c r="BA532" s="14"/>
    </row>
    <row r="533" spans="1:5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1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3"/>
      <c r="BA533" s="14"/>
    </row>
    <row r="534" spans="1:53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1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3"/>
      <c r="BA534" s="14"/>
    </row>
    <row r="535" spans="1:53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1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3"/>
      <c r="BA535" s="14"/>
    </row>
    <row r="536" spans="1:53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1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3"/>
      <c r="BA536" s="14"/>
    </row>
    <row r="537" spans="1:53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1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3"/>
      <c r="BA537" s="14"/>
    </row>
    <row r="538" spans="1:53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1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3"/>
      <c r="BA538" s="14"/>
    </row>
    <row r="539" spans="1:53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1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3"/>
      <c r="BA539" s="14"/>
    </row>
    <row r="540" spans="1:53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1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3"/>
      <c r="BA540" s="14"/>
    </row>
    <row r="541" spans="1:53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1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3"/>
      <c r="BA541" s="14"/>
    </row>
    <row r="542" spans="1:53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1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3"/>
      <c r="BA542" s="14"/>
    </row>
    <row r="543" spans="1:5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1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3"/>
      <c r="BA543" s="14"/>
    </row>
    <row r="544" spans="1:53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1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3"/>
      <c r="BA544" s="14"/>
    </row>
    <row r="545" spans="1:53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1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3"/>
      <c r="BA545" s="14"/>
    </row>
    <row r="546" spans="1:53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1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3"/>
      <c r="BA546" s="14"/>
    </row>
    <row r="547" spans="1:53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1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3"/>
      <c r="BA547" s="14"/>
    </row>
    <row r="548" spans="1:53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1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3"/>
      <c r="BA548" s="14"/>
    </row>
    <row r="549" spans="1:53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1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3"/>
      <c r="BA549" s="14"/>
    </row>
    <row r="550" spans="1:53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1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3"/>
      <c r="BA550" s="14"/>
    </row>
    <row r="551" spans="1:53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1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3"/>
      <c r="BA551" s="14"/>
    </row>
    <row r="552" spans="1:53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1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3"/>
      <c r="BA552" s="14"/>
    </row>
    <row r="553" spans="1: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1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3"/>
      <c r="BA553" s="14"/>
    </row>
    <row r="554" spans="1:53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1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3"/>
      <c r="BA554" s="14"/>
    </row>
    <row r="555" spans="1:53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1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3"/>
      <c r="BA555" s="14"/>
    </row>
    <row r="556" spans="1:53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1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3"/>
      <c r="BA556" s="14"/>
    </row>
    <row r="557" spans="1:53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1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3"/>
      <c r="BA557" s="14"/>
    </row>
    <row r="558" spans="1:53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1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3"/>
      <c r="BA558" s="14"/>
    </row>
    <row r="559" spans="1:53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1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3"/>
      <c r="BA559" s="14"/>
    </row>
    <row r="560" spans="1:53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1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3"/>
      <c r="BA560" s="14"/>
    </row>
    <row r="561" spans="1:53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1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3"/>
      <c r="BA561" s="14"/>
    </row>
    <row r="562" spans="1:53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1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3"/>
      <c r="BA562" s="14"/>
    </row>
    <row r="563" spans="1:5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1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3"/>
      <c r="BA563" s="14"/>
    </row>
    <row r="564" spans="1:53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1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3"/>
      <c r="BA564" s="14"/>
    </row>
    <row r="565" spans="1:53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1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3"/>
      <c r="BA565" s="14"/>
    </row>
    <row r="566" spans="1:53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1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3"/>
      <c r="BA566" s="14"/>
    </row>
    <row r="567" spans="1:53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1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3"/>
      <c r="BA567" s="14"/>
    </row>
    <row r="568" spans="1:53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1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3"/>
      <c r="BA568" s="14"/>
    </row>
    <row r="569" spans="1:53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1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3"/>
      <c r="BA569" s="14"/>
    </row>
    <row r="570" spans="1:53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1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3"/>
      <c r="BA570" s="14"/>
    </row>
    <row r="571" spans="1:53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1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3"/>
      <c r="BA571" s="14"/>
    </row>
    <row r="572" spans="1:53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1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3"/>
      <c r="BA572" s="14"/>
    </row>
    <row r="573" spans="1:5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1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3"/>
      <c r="BA573" s="14"/>
    </row>
    <row r="574" spans="1:53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1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3"/>
      <c r="BA574" s="14"/>
    </row>
    <row r="575" spans="1:53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1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3"/>
      <c r="BA575" s="14"/>
    </row>
    <row r="576" spans="1:53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1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3"/>
      <c r="BA576" s="14"/>
    </row>
    <row r="577" spans="1:53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1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3"/>
      <c r="BA577" s="14"/>
    </row>
    <row r="578" spans="1:53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1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3"/>
      <c r="BA578" s="14"/>
    </row>
    <row r="579" spans="1:53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1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3"/>
      <c r="BA579" s="14"/>
    </row>
    <row r="580" spans="1:53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1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3"/>
      <c r="BA580" s="14"/>
    </row>
    <row r="581" spans="1:53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1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3"/>
      <c r="BA581" s="14"/>
    </row>
    <row r="582" spans="1:53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1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3"/>
      <c r="BA582" s="14"/>
    </row>
    <row r="583" spans="1:5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1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3"/>
      <c r="BA583" s="14"/>
    </row>
    <row r="584" spans="1:53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1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3"/>
      <c r="BA584" s="14"/>
    </row>
    <row r="585" spans="1:53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1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3"/>
      <c r="BA585" s="14"/>
    </row>
    <row r="586" spans="1:53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1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3"/>
      <c r="BA586" s="14"/>
    </row>
    <row r="587" spans="1:53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1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3"/>
      <c r="BA587" s="14"/>
    </row>
    <row r="588" spans="1:53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1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3"/>
      <c r="BA588" s="14"/>
    </row>
    <row r="589" spans="1:53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1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3"/>
      <c r="BA589" s="14"/>
    </row>
    <row r="590" spans="1:53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1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3"/>
      <c r="BA590" s="14"/>
    </row>
    <row r="591" spans="1:53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1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3"/>
      <c r="BA591" s="14"/>
    </row>
    <row r="592" spans="1:53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1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3"/>
      <c r="BA592" s="14"/>
    </row>
    <row r="593" spans="1:5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1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3"/>
      <c r="BA593" s="14"/>
    </row>
    <row r="594" spans="1:53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1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3"/>
      <c r="BA594" s="14"/>
    </row>
    <row r="595" spans="1:53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1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3"/>
      <c r="BA595" s="14"/>
    </row>
    <row r="596" spans="1:53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1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3"/>
      <c r="BA596" s="14"/>
    </row>
    <row r="597" spans="1:53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1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3"/>
      <c r="BA597" s="14"/>
    </row>
    <row r="598" spans="1:53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1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3"/>
      <c r="BA598" s="14"/>
    </row>
    <row r="599" spans="1:53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1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3"/>
      <c r="BA599" s="14"/>
    </row>
    <row r="600" spans="1:53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1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3"/>
      <c r="BA600" s="14"/>
    </row>
    <row r="601" spans="1:53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1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3"/>
      <c r="BA601" s="14"/>
    </row>
    <row r="602" spans="1:53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1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3"/>
      <c r="BA602" s="14"/>
    </row>
    <row r="603" spans="1:5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1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3"/>
      <c r="BA603" s="14"/>
    </row>
    <row r="604" spans="1:53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1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3"/>
      <c r="BA604" s="14"/>
    </row>
    <row r="605" spans="1:53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1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3"/>
      <c r="BA605" s="14"/>
    </row>
    <row r="606" spans="1:53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1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3"/>
      <c r="BA606" s="14"/>
    </row>
    <row r="607" spans="1:53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1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3"/>
      <c r="BA607" s="14"/>
    </row>
    <row r="608" spans="1:53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1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3"/>
      <c r="BA608" s="14"/>
    </row>
    <row r="609" spans="1:53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1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3"/>
      <c r="BA609" s="14"/>
    </row>
    <row r="610" spans="1:53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1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3"/>
      <c r="BA610" s="14"/>
    </row>
    <row r="611" spans="1:53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1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3"/>
      <c r="BA611" s="14"/>
    </row>
    <row r="612" spans="1:53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1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3"/>
      <c r="BA612" s="14"/>
    </row>
    <row r="613" spans="1:5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1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3"/>
      <c r="BA613" s="14"/>
    </row>
    <row r="614" spans="1:53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1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3"/>
      <c r="BA614" s="14"/>
    </row>
    <row r="615" spans="1:53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1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3"/>
      <c r="BA615" s="14"/>
    </row>
    <row r="616" spans="1:53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1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3"/>
      <c r="BA616" s="14"/>
    </row>
    <row r="617" spans="1:53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1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3"/>
      <c r="BA617" s="14"/>
    </row>
    <row r="618" spans="1:53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1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3"/>
      <c r="BA618" s="14"/>
    </row>
    <row r="619" spans="1:53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1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3"/>
      <c r="BA619" s="14"/>
    </row>
    <row r="620" spans="1:53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1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3"/>
      <c r="BA620" s="14"/>
    </row>
    <row r="621" spans="1:53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1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3"/>
      <c r="BA621" s="14"/>
    </row>
    <row r="622" spans="1:53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1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3"/>
      <c r="BA622" s="14"/>
    </row>
    <row r="623" spans="1:5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1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3"/>
      <c r="BA623" s="14"/>
    </row>
    <row r="624" spans="1:53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1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3"/>
      <c r="BA624" s="14"/>
    </row>
    <row r="625" spans="1:53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1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3"/>
      <c r="BA625" s="14"/>
    </row>
    <row r="626" spans="1:53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1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3"/>
      <c r="BA626" s="14"/>
    </row>
    <row r="627" spans="1:53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1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3"/>
      <c r="BA627" s="14"/>
    </row>
    <row r="628" spans="1:53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1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3"/>
      <c r="BA628" s="14"/>
    </row>
    <row r="629" spans="1:53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1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3"/>
      <c r="BA629" s="14"/>
    </row>
    <row r="630" spans="1:53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1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3"/>
      <c r="BA630" s="14"/>
    </row>
    <row r="631" spans="1:53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1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3"/>
      <c r="BA631" s="14"/>
    </row>
    <row r="632" spans="1:53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1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3"/>
      <c r="BA632" s="14"/>
    </row>
    <row r="633" spans="1:5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1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3"/>
      <c r="BA633" s="14"/>
    </row>
    <row r="634" spans="1:53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1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3"/>
      <c r="BA634" s="14"/>
    </row>
    <row r="635" spans="1:53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1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3"/>
      <c r="BA635" s="14"/>
    </row>
    <row r="636" spans="1:53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1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3"/>
      <c r="BA636" s="14"/>
    </row>
    <row r="637" spans="1:53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1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3"/>
      <c r="BA637" s="14"/>
    </row>
    <row r="638" spans="1:53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1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3"/>
      <c r="BA638" s="14"/>
    </row>
    <row r="639" spans="1:53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1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3"/>
      <c r="BA639" s="14"/>
    </row>
    <row r="640" spans="1:53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1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3"/>
      <c r="BA640" s="14"/>
    </row>
    <row r="641" spans="1:53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1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3"/>
      <c r="BA641" s="14"/>
    </row>
    <row r="642" spans="1:53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1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3"/>
      <c r="BA642" s="14"/>
    </row>
    <row r="643" spans="1:5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1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3"/>
      <c r="BA643" s="14"/>
    </row>
    <row r="644" spans="1:53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1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3"/>
      <c r="BA644" s="14"/>
    </row>
    <row r="645" spans="1:53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1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3"/>
      <c r="BA645" s="14"/>
    </row>
    <row r="646" spans="1:53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1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3"/>
      <c r="BA646" s="14"/>
    </row>
    <row r="647" spans="1:53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1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3"/>
      <c r="BA647" s="14"/>
    </row>
    <row r="648" spans="1:53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1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3"/>
      <c r="BA648" s="14"/>
    </row>
    <row r="649" spans="1:53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1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3"/>
      <c r="BA649" s="14"/>
    </row>
    <row r="650" spans="1:53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1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3"/>
      <c r="BA650" s="14"/>
    </row>
    <row r="651" spans="1:53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1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3"/>
      <c r="BA651" s="14"/>
    </row>
    <row r="652" spans="1:53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1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3"/>
      <c r="BA652" s="14"/>
    </row>
    <row r="653" spans="1: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1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3"/>
      <c r="BA653" s="14"/>
    </row>
    <row r="654" spans="1:53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1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3"/>
      <c r="BA654" s="14"/>
    </row>
    <row r="655" spans="1:53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1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3"/>
      <c r="BA655" s="14"/>
    </row>
    <row r="656" spans="1:53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1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3"/>
      <c r="BA656" s="14"/>
    </row>
    <row r="657" spans="1:53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1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3"/>
      <c r="BA657" s="14"/>
    </row>
    <row r="658" spans="1:53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1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3"/>
      <c r="BA658" s="14"/>
    </row>
    <row r="659" spans="1:53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1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3"/>
      <c r="BA659" s="14"/>
    </row>
    <row r="660" spans="1:53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1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3"/>
      <c r="BA660" s="14"/>
    </row>
    <row r="661" spans="1:53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1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3"/>
      <c r="BA661" s="14"/>
    </row>
    <row r="662" spans="1:53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1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3"/>
      <c r="BA662" s="14"/>
    </row>
    <row r="663" spans="1:5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1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3"/>
      <c r="BA663" s="14"/>
    </row>
    <row r="664" spans="1:53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1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3"/>
      <c r="BA664" s="14"/>
    </row>
    <row r="665" spans="1:53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1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3"/>
      <c r="BA665" s="14"/>
    </row>
    <row r="666" spans="1:53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1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3"/>
      <c r="BA666" s="14"/>
    </row>
    <row r="667" spans="1:53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1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3"/>
      <c r="BA667" s="14"/>
    </row>
    <row r="668" spans="1:53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1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3"/>
      <c r="BA668" s="14"/>
    </row>
    <row r="669" spans="1:53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1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3"/>
      <c r="BA669" s="14"/>
    </row>
    <row r="670" spans="1:53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1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3"/>
      <c r="BA670" s="14"/>
    </row>
    <row r="671" spans="1:53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1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3"/>
      <c r="BA671" s="14"/>
    </row>
    <row r="672" spans="1:53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1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3"/>
      <c r="BA672" s="14"/>
    </row>
    <row r="673" spans="1:5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1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3"/>
      <c r="BA673" s="14"/>
    </row>
    <row r="674" spans="1:53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1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3"/>
      <c r="BA674" s="14"/>
    </row>
    <row r="675" spans="1:53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1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3"/>
      <c r="BA675" s="14"/>
    </row>
    <row r="676" spans="1:53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1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3"/>
      <c r="BA676" s="14"/>
    </row>
    <row r="677" spans="1:53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1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3"/>
      <c r="BA677" s="14"/>
    </row>
    <row r="678" spans="1:53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1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3"/>
      <c r="BA678" s="14"/>
    </row>
    <row r="679" spans="1:53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1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3"/>
      <c r="BA679" s="14"/>
    </row>
    <row r="680" spans="1:53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1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3"/>
      <c r="BA680" s="14"/>
    </row>
    <row r="681" spans="1:53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1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3"/>
      <c r="BA681" s="14"/>
    </row>
    <row r="682" spans="1:53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1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3"/>
      <c r="BA682" s="14"/>
    </row>
    <row r="683" spans="1:5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1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3"/>
      <c r="BA683" s="14"/>
    </row>
    <row r="684" spans="1:53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1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3"/>
      <c r="BA684" s="14"/>
    </row>
    <row r="685" spans="1:53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1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3"/>
      <c r="BA685" s="14"/>
    </row>
    <row r="686" spans="1:53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1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3"/>
      <c r="BA686" s="14"/>
    </row>
    <row r="687" spans="1:53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1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3"/>
      <c r="BA687" s="14"/>
    </row>
    <row r="688" spans="1:53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1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3"/>
      <c r="BA688" s="14"/>
    </row>
    <row r="689" spans="1:53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1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3"/>
      <c r="BA689" s="14"/>
    </row>
    <row r="690" spans="1:53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1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3"/>
      <c r="BA690" s="14"/>
    </row>
    <row r="691" spans="1:53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1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3"/>
      <c r="BA691" s="14"/>
    </row>
    <row r="692" spans="1:53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1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3"/>
      <c r="BA692" s="14"/>
    </row>
    <row r="693" spans="1:5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1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3"/>
      <c r="BA693" s="14"/>
    </row>
    <row r="694" spans="1:53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1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3"/>
      <c r="BA694" s="14"/>
    </row>
    <row r="695" spans="1:53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1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3"/>
      <c r="BA695" s="14"/>
    </row>
    <row r="696" spans="1:53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1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3"/>
      <c r="BA696" s="14"/>
    </row>
    <row r="697" spans="1:53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1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3"/>
      <c r="BA697" s="14"/>
    </row>
    <row r="698" spans="1:53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1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3"/>
      <c r="BA698" s="14"/>
    </row>
    <row r="699" spans="1:53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1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3"/>
      <c r="BA699" s="14"/>
    </row>
    <row r="700" spans="1:53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1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3"/>
      <c r="BA700" s="14"/>
    </row>
    <row r="701" spans="1:53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1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3"/>
      <c r="BA701" s="14"/>
    </row>
    <row r="702" spans="1:53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1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3"/>
      <c r="BA702" s="14"/>
    </row>
    <row r="703" spans="1:5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1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3"/>
      <c r="BA703" s="14"/>
    </row>
    <row r="704" spans="1:53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1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3"/>
      <c r="BA704" s="14"/>
    </row>
    <row r="705" spans="1:53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1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3"/>
      <c r="BA705" s="14"/>
    </row>
    <row r="706" spans="1:53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1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3"/>
      <c r="BA706" s="14"/>
    </row>
    <row r="707" spans="1:53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1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3"/>
      <c r="BA707" s="14"/>
    </row>
    <row r="708" spans="1:53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1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3"/>
      <c r="BA708" s="14"/>
    </row>
    <row r="709" spans="1:53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1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3"/>
      <c r="BA709" s="14"/>
    </row>
    <row r="710" spans="1:53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1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3"/>
      <c r="BA710" s="14"/>
    </row>
    <row r="711" spans="1:53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1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3"/>
      <c r="BA711" s="14"/>
    </row>
    <row r="712" spans="1:53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1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3"/>
      <c r="BA712" s="14"/>
    </row>
    <row r="713" spans="1:5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1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3"/>
      <c r="BA713" s="14"/>
    </row>
    <row r="714" spans="1:53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1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3"/>
      <c r="BA714" s="14"/>
    </row>
    <row r="715" spans="1:53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1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3"/>
      <c r="BA715" s="14"/>
    </row>
    <row r="716" spans="1:53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1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3"/>
      <c r="BA716" s="14"/>
    </row>
    <row r="717" spans="1:53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1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3"/>
      <c r="BA717" s="14"/>
    </row>
    <row r="718" spans="1:53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1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3"/>
      <c r="BA718" s="14"/>
    </row>
    <row r="719" spans="1:53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1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3"/>
      <c r="BA719" s="14"/>
    </row>
    <row r="720" spans="1:53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1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3"/>
      <c r="BA720" s="14"/>
    </row>
    <row r="721" spans="1:53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1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3"/>
      <c r="BA721" s="14"/>
    </row>
    <row r="722" spans="1:53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1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3"/>
      <c r="BA722" s="14"/>
    </row>
    <row r="723" spans="1:5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1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3"/>
      <c r="BA723" s="14"/>
    </row>
    <row r="724" spans="1:53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1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3"/>
      <c r="BA724" s="14"/>
    </row>
    <row r="725" spans="1:53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1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3"/>
      <c r="BA725" s="14"/>
    </row>
    <row r="726" spans="1:53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1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3"/>
      <c r="BA726" s="14"/>
    </row>
    <row r="727" spans="1:53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1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3"/>
      <c r="BA727" s="14"/>
    </row>
    <row r="728" spans="1:53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1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3"/>
      <c r="BA728" s="14"/>
    </row>
    <row r="729" spans="1:53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1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3"/>
      <c r="BA729" s="14"/>
    </row>
    <row r="730" spans="1:53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1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3"/>
      <c r="BA730" s="14"/>
    </row>
    <row r="731" spans="1:53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1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3"/>
      <c r="BA731" s="14"/>
    </row>
    <row r="732" spans="1:53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1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3"/>
      <c r="BA732" s="14"/>
    </row>
    <row r="733" spans="1:5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1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3"/>
      <c r="BA733" s="14"/>
    </row>
    <row r="734" spans="1:53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1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3"/>
      <c r="BA734" s="14"/>
    </row>
    <row r="735" spans="1:53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1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3"/>
      <c r="BA735" s="14"/>
    </row>
    <row r="736" spans="1:53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1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3"/>
      <c r="BA736" s="14"/>
    </row>
    <row r="737" spans="1:53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1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3"/>
      <c r="BA737" s="14"/>
    </row>
    <row r="738" spans="1:53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1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3"/>
      <c r="BA738" s="14"/>
    </row>
    <row r="739" spans="1:53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1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3"/>
      <c r="BA739" s="14"/>
    </row>
    <row r="740" spans="1:53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1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3"/>
      <c r="BA740" s="14"/>
    </row>
    <row r="741" spans="1:53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1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3"/>
      <c r="BA741" s="14"/>
    </row>
    <row r="742" spans="1:53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1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3"/>
      <c r="BA742" s="14"/>
    </row>
    <row r="743" spans="1:5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1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3"/>
      <c r="BA743" s="14"/>
    </row>
    <row r="744" spans="1:53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1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3"/>
      <c r="BA744" s="14"/>
    </row>
    <row r="745" spans="1:53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1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3"/>
      <c r="BA745" s="14"/>
    </row>
    <row r="746" spans="1:53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1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3"/>
      <c r="BA746" s="14"/>
    </row>
    <row r="747" spans="1:53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1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3"/>
      <c r="BA747" s="14"/>
    </row>
    <row r="748" spans="1:53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1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3"/>
      <c r="BA748" s="14"/>
    </row>
    <row r="749" spans="1:53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1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3"/>
      <c r="BA749" s="14"/>
    </row>
    <row r="750" spans="1:53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1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3"/>
      <c r="BA750" s="14"/>
    </row>
    <row r="751" spans="1:53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1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3"/>
      <c r="BA751" s="14"/>
    </row>
    <row r="752" spans="1:53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1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3"/>
      <c r="BA752" s="14"/>
    </row>
    <row r="753" spans="1: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1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3"/>
      <c r="BA753" s="14"/>
    </row>
    <row r="754" spans="1:53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1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3"/>
      <c r="BA754" s="14"/>
    </row>
    <row r="755" spans="1:53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1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3"/>
      <c r="BA755" s="14"/>
    </row>
    <row r="756" spans="1:53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1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3"/>
      <c r="BA756" s="14"/>
    </row>
    <row r="757" spans="1:53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1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3"/>
      <c r="BA757" s="14"/>
    </row>
    <row r="758" spans="1:53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1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3"/>
      <c r="BA758" s="14"/>
    </row>
    <row r="759" spans="1:53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1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3"/>
      <c r="BA759" s="14"/>
    </row>
    <row r="760" spans="1:53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1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3"/>
      <c r="BA760" s="14"/>
    </row>
    <row r="761" spans="1:53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1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3"/>
      <c r="BA761" s="14"/>
    </row>
    <row r="762" spans="1:53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1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3"/>
      <c r="BA762" s="14"/>
    </row>
    <row r="763" spans="1:5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1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3"/>
      <c r="BA763" s="14"/>
    </row>
    <row r="764" spans="1:53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1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3"/>
      <c r="BA764" s="14"/>
    </row>
    <row r="765" spans="1:53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1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3"/>
      <c r="BA765" s="14"/>
    </row>
    <row r="766" spans="1:53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1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3"/>
      <c r="BA766" s="14"/>
    </row>
    <row r="767" spans="1:53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1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3"/>
      <c r="BA767" s="14"/>
    </row>
    <row r="768" spans="1:53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1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3"/>
      <c r="BA768" s="14"/>
    </row>
    <row r="769" spans="1:53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1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3"/>
      <c r="BA769" s="14"/>
    </row>
    <row r="770" spans="1:53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1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3"/>
      <c r="BA770" s="14"/>
    </row>
    <row r="771" spans="1:53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1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3"/>
      <c r="BA771" s="14"/>
    </row>
    <row r="772" spans="1:53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1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3"/>
      <c r="BA772" s="14"/>
    </row>
    <row r="773" spans="1:5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1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3"/>
      <c r="BA773" s="14"/>
    </row>
    <row r="774" spans="1:53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1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3"/>
      <c r="BA774" s="14"/>
    </row>
    <row r="775" spans="1:53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1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3"/>
      <c r="BA775" s="14"/>
    </row>
    <row r="776" spans="1:53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1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3"/>
      <c r="BA776" s="14"/>
    </row>
    <row r="777" spans="1:53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1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3"/>
      <c r="BA777" s="14"/>
    </row>
    <row r="778" spans="1:53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1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3"/>
      <c r="BA778" s="14"/>
    </row>
    <row r="779" spans="1:53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1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3"/>
      <c r="BA779" s="14"/>
    </row>
    <row r="780" spans="1:53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1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3"/>
      <c r="BA780" s="14"/>
    </row>
    <row r="781" spans="1:53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1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3"/>
      <c r="BA781" s="14"/>
    </row>
    <row r="782" spans="1:53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1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3"/>
      <c r="BA782" s="14"/>
    </row>
    <row r="783" spans="1:5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1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3"/>
      <c r="BA783" s="14"/>
    </row>
    <row r="784" spans="1:53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1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3"/>
      <c r="BA784" s="14"/>
    </row>
    <row r="785" spans="1:53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1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3"/>
      <c r="BA785" s="14"/>
    </row>
    <row r="786" spans="1:53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1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3"/>
      <c r="BA786" s="14"/>
    </row>
    <row r="787" spans="1:53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1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3"/>
      <c r="BA787" s="14"/>
    </row>
    <row r="788" spans="1:53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1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3"/>
      <c r="BA788" s="14"/>
    </row>
    <row r="789" spans="1:53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1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3"/>
      <c r="BA789" s="14"/>
    </row>
    <row r="790" spans="1:53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1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3"/>
      <c r="BA790" s="14"/>
    </row>
    <row r="791" spans="1:53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1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3"/>
      <c r="BA791" s="14"/>
    </row>
    <row r="792" spans="1:53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1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3"/>
      <c r="BA792" s="14"/>
    </row>
    <row r="793" spans="1:5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1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3"/>
      <c r="BA793" s="14"/>
    </row>
    <row r="794" spans="1:53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1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3"/>
      <c r="BA794" s="14"/>
    </row>
    <row r="795" spans="1:53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1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3"/>
      <c r="BA795" s="14"/>
    </row>
    <row r="796" spans="1:53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1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3"/>
      <c r="BA796" s="14"/>
    </row>
    <row r="797" spans="1:53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1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3"/>
      <c r="BA797" s="14"/>
    </row>
    <row r="798" spans="1:53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1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3"/>
      <c r="BA798" s="14"/>
    </row>
    <row r="799" spans="1:53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1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3"/>
      <c r="BA799" s="14"/>
    </row>
    <row r="800" spans="1:53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1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3"/>
      <c r="BA800" s="14"/>
    </row>
    <row r="801" spans="1:53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1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3"/>
      <c r="BA801" s="14"/>
    </row>
    <row r="802" spans="1:53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1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3"/>
      <c r="BA802" s="14"/>
    </row>
    <row r="803" spans="1:5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1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3"/>
      <c r="BA803" s="14"/>
    </row>
    <row r="804" spans="1:53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1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3"/>
      <c r="BA804" s="14"/>
    </row>
    <row r="805" spans="1:53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1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3"/>
      <c r="BA805" s="14"/>
    </row>
    <row r="806" spans="1:53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1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3"/>
      <c r="BA806" s="14"/>
    </row>
    <row r="807" spans="1:53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1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3"/>
      <c r="BA807" s="14"/>
    </row>
    <row r="808" spans="1:53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1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3"/>
      <c r="BA808" s="14"/>
    </row>
    <row r="809" spans="1:53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1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3"/>
      <c r="BA809" s="14"/>
    </row>
    <row r="810" spans="1:53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1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3"/>
      <c r="BA810" s="14"/>
    </row>
    <row r="811" spans="1:53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1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3"/>
      <c r="BA811" s="14"/>
    </row>
    <row r="812" spans="1:53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1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3"/>
      <c r="BA812" s="14"/>
    </row>
    <row r="813" spans="1:5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1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3"/>
      <c r="BA813" s="14"/>
    </row>
    <row r="814" spans="1:53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1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3"/>
      <c r="BA814" s="14"/>
    </row>
    <row r="815" spans="1:53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1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3"/>
      <c r="BA815" s="14"/>
    </row>
    <row r="816" spans="1:53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1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3"/>
      <c r="BA816" s="14"/>
    </row>
    <row r="817" spans="1:53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1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3"/>
      <c r="BA817" s="14"/>
    </row>
    <row r="818" spans="1:53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1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3"/>
      <c r="BA818" s="14"/>
    </row>
    <row r="819" spans="1:53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1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3"/>
      <c r="BA819" s="14"/>
    </row>
    <row r="820" spans="1:53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1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3"/>
      <c r="BA820" s="14"/>
    </row>
    <row r="821" spans="1:53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1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3"/>
      <c r="BA821" s="14"/>
    </row>
    <row r="822" spans="1:53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1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3"/>
      <c r="BA822" s="14"/>
    </row>
    <row r="823" spans="1:5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1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3"/>
      <c r="BA823" s="14"/>
    </row>
    <row r="824" spans="1:53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1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3"/>
      <c r="BA824" s="14"/>
    </row>
    <row r="825" spans="1:53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1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3"/>
      <c r="BA825" s="14"/>
    </row>
    <row r="826" spans="1:53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1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3"/>
      <c r="BA826" s="14"/>
    </row>
    <row r="827" spans="1:53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1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3"/>
      <c r="BA827" s="14"/>
    </row>
    <row r="828" spans="1:53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1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3"/>
      <c r="BA828" s="14"/>
    </row>
    <row r="829" spans="1:53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1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3"/>
      <c r="BA829" s="14"/>
    </row>
    <row r="830" spans="1:53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1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3"/>
      <c r="BA830" s="14"/>
    </row>
    <row r="831" spans="1:53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1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3"/>
      <c r="BA831" s="14"/>
    </row>
    <row r="832" spans="1:53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1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3"/>
      <c r="BA832" s="14"/>
    </row>
    <row r="833" spans="1:5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1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3"/>
      <c r="BA833" s="14"/>
    </row>
    <row r="834" spans="1:53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1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3"/>
      <c r="BA834" s="14"/>
    </row>
    <row r="835" spans="1:53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1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3"/>
      <c r="BA835" s="14"/>
    </row>
    <row r="836" spans="1:53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1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3"/>
      <c r="BA836" s="14"/>
    </row>
    <row r="837" spans="1:53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1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3"/>
      <c r="BA837" s="14"/>
    </row>
    <row r="838" spans="1:53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1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3"/>
      <c r="BA838" s="14"/>
    </row>
    <row r="839" spans="1:53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1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3"/>
      <c r="BA839" s="14"/>
    </row>
    <row r="840" spans="1:53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1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3"/>
      <c r="BA840" s="14"/>
    </row>
    <row r="841" spans="1:53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1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3"/>
      <c r="BA841" s="14"/>
    </row>
    <row r="842" spans="1:53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1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3"/>
      <c r="BA842" s="14"/>
    </row>
    <row r="843" spans="1:5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1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3"/>
      <c r="BA843" s="14"/>
    </row>
    <row r="844" spans="1:53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1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3"/>
      <c r="BA844" s="14"/>
    </row>
    <row r="845" spans="1:53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1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3"/>
      <c r="BA845" s="14"/>
    </row>
    <row r="846" spans="1:53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1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3"/>
      <c r="BA846" s="14"/>
    </row>
    <row r="847" spans="1:53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1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3"/>
      <c r="BA847" s="14"/>
    </row>
    <row r="848" spans="1:53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1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3"/>
      <c r="BA848" s="14"/>
    </row>
    <row r="849" spans="1:53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1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3"/>
      <c r="BA849" s="14"/>
    </row>
    <row r="850" spans="1:53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1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3"/>
      <c r="BA850" s="14"/>
    </row>
    <row r="851" spans="1:53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1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3"/>
      <c r="BA851" s="14"/>
    </row>
    <row r="852" spans="1:53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1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3"/>
      <c r="BA852" s="14"/>
    </row>
    <row r="853" spans="1: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1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3"/>
      <c r="BA853" s="14"/>
    </row>
    <row r="854" spans="1:53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1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3"/>
      <c r="BA854" s="14"/>
    </row>
    <row r="855" spans="1:53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1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3"/>
      <c r="BA855" s="14"/>
    </row>
    <row r="856" spans="1:53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1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3"/>
      <c r="BA856" s="14"/>
    </row>
    <row r="857" spans="1:53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1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3"/>
      <c r="BA857" s="14"/>
    </row>
    <row r="858" spans="1:53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1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3"/>
      <c r="BA858" s="14"/>
    </row>
    <row r="859" spans="1:53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1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3"/>
      <c r="BA859" s="14"/>
    </row>
    <row r="860" spans="1:53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1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3"/>
      <c r="BA860" s="14"/>
    </row>
    <row r="861" spans="1:53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1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3"/>
      <c r="BA861" s="14"/>
    </row>
    <row r="862" spans="1:53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1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3"/>
      <c r="BA862" s="14"/>
    </row>
    <row r="863" spans="1:5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1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3"/>
      <c r="BA863" s="14"/>
    </row>
    <row r="864" spans="1:53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1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3"/>
      <c r="BA864" s="14"/>
    </row>
    <row r="865" spans="1:53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1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3"/>
      <c r="BA865" s="14"/>
    </row>
    <row r="866" spans="1:53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1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3"/>
      <c r="BA866" s="14"/>
    </row>
    <row r="867" spans="1:53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1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3"/>
      <c r="BA867" s="14"/>
    </row>
    <row r="868" spans="1:53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1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3"/>
      <c r="BA868" s="14"/>
    </row>
    <row r="869" spans="1:53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1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3"/>
      <c r="BA869" s="14"/>
    </row>
    <row r="870" spans="1:53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1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3"/>
      <c r="BA870" s="14"/>
    </row>
    <row r="871" spans="1:53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1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3"/>
      <c r="BA871" s="14"/>
    </row>
    <row r="872" spans="1:53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1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3"/>
      <c r="BA872" s="14"/>
    </row>
    <row r="873" spans="1:5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1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3"/>
      <c r="BA873" s="14"/>
    </row>
    <row r="874" spans="1:53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1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3"/>
      <c r="BA874" s="14"/>
    </row>
    <row r="875" spans="1:53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1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3"/>
      <c r="BA875" s="14"/>
    </row>
    <row r="876" spans="1:53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1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3"/>
      <c r="BA876" s="14"/>
    </row>
    <row r="877" spans="1:53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1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3"/>
      <c r="BA877" s="14"/>
    </row>
    <row r="878" spans="1:53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1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3"/>
      <c r="BA878" s="14"/>
    </row>
    <row r="879" spans="1:53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1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3"/>
      <c r="BA879" s="14"/>
    </row>
    <row r="880" spans="1:53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1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3"/>
      <c r="BA880" s="14"/>
    </row>
    <row r="881" spans="1:53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1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3"/>
      <c r="BA881" s="14"/>
    </row>
    <row r="882" spans="1:53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1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3"/>
      <c r="BA882" s="14"/>
    </row>
    <row r="883" spans="1:5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1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3"/>
      <c r="BA883" s="14"/>
    </row>
    <row r="884" spans="1:53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1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3"/>
      <c r="BA884" s="14"/>
    </row>
    <row r="885" spans="1:53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1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3"/>
      <c r="BA885" s="14"/>
    </row>
    <row r="886" spans="1:53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1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3"/>
      <c r="BA886" s="14"/>
    </row>
    <row r="887" spans="1:53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1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3"/>
      <c r="BA887" s="14"/>
    </row>
    <row r="888" spans="1:53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1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3"/>
      <c r="BA888" s="14"/>
    </row>
    <row r="889" spans="1:53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1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3"/>
      <c r="BA889" s="14"/>
    </row>
    <row r="890" spans="1:53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1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3"/>
      <c r="BA890" s="14"/>
    </row>
    <row r="891" spans="1:53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1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3"/>
      <c r="BA891" s="14"/>
    </row>
    <row r="892" spans="1:53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1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3"/>
      <c r="BA892" s="14"/>
    </row>
    <row r="893" spans="1:5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1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3"/>
      <c r="BA893" s="14"/>
    </row>
    <row r="894" spans="1:53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1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3"/>
      <c r="BA894" s="14"/>
    </row>
    <row r="895" spans="1:53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1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3"/>
      <c r="BA895" s="14"/>
    </row>
    <row r="896" spans="1:53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1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3"/>
      <c r="BA896" s="14"/>
    </row>
    <row r="897" spans="1:53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1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3"/>
      <c r="BA897" s="14"/>
    </row>
    <row r="898" spans="1:53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1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3"/>
      <c r="BA898" s="14"/>
    </row>
    <row r="899" spans="1:53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1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3"/>
      <c r="BA899" s="14"/>
    </row>
    <row r="900" spans="1:53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1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3"/>
      <c r="BA900" s="14"/>
    </row>
    <row r="901" spans="1:53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1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3"/>
      <c r="BA901" s="14"/>
    </row>
    <row r="902" spans="1:53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1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3"/>
      <c r="BA902" s="14"/>
    </row>
    <row r="903" spans="1:5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1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3"/>
      <c r="BA903" s="14"/>
    </row>
    <row r="904" spans="1:53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1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3"/>
      <c r="BA904" s="14"/>
    </row>
    <row r="905" spans="1:53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1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3"/>
      <c r="BA905" s="14"/>
    </row>
    <row r="906" spans="1:53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1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3"/>
      <c r="BA906" s="14"/>
    </row>
    <row r="907" spans="1:53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1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3"/>
      <c r="BA907" s="14"/>
    </row>
    <row r="908" spans="1:53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1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3"/>
      <c r="BA908" s="14"/>
    </row>
    <row r="909" spans="1:53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1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3"/>
      <c r="BA909" s="14"/>
    </row>
    <row r="910" spans="1:53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1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3"/>
      <c r="BA910" s="14"/>
    </row>
    <row r="911" spans="1:53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1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3"/>
      <c r="BA911" s="14"/>
    </row>
    <row r="912" spans="1:53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1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3"/>
      <c r="BA912" s="14"/>
    </row>
    <row r="913" spans="1:5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1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3"/>
      <c r="BA913" s="14"/>
    </row>
    <row r="914" spans="1:53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1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3"/>
      <c r="BA914" s="14"/>
    </row>
    <row r="915" spans="1:53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1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3"/>
      <c r="BA915" s="14"/>
    </row>
    <row r="916" spans="1:53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1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3"/>
      <c r="BA916" s="14"/>
    </row>
    <row r="917" spans="1:53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1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3"/>
      <c r="BA917" s="14"/>
    </row>
    <row r="918" spans="1:53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1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3"/>
      <c r="BA918" s="14"/>
    </row>
    <row r="919" spans="1:53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1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3"/>
      <c r="BA919" s="14"/>
    </row>
    <row r="920" spans="1:53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1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3"/>
      <c r="BA920" s="14"/>
    </row>
    <row r="921" spans="1:53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1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3"/>
      <c r="BA921" s="14"/>
    </row>
    <row r="922" spans="1:53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1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3"/>
      <c r="BA922" s="14"/>
    </row>
    <row r="923" spans="1:5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1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3"/>
      <c r="BA923" s="14"/>
    </row>
    <row r="924" spans="1:53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1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3"/>
      <c r="BA924" s="14"/>
    </row>
    <row r="925" spans="1:53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1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3"/>
      <c r="BA925" s="14"/>
    </row>
    <row r="926" spans="1:53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1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3"/>
      <c r="BA926" s="14"/>
    </row>
    <row r="927" spans="1:53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1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3"/>
      <c r="BA927" s="14"/>
    </row>
    <row r="928" spans="1:53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1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3"/>
      <c r="BA928" s="14"/>
    </row>
    <row r="929" spans="1:53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1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3"/>
      <c r="BA929" s="14"/>
    </row>
    <row r="930" spans="1:53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1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3"/>
      <c r="BA930" s="14"/>
    </row>
    <row r="931" spans="1:53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1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3"/>
      <c r="BA931" s="14"/>
    </row>
    <row r="932" spans="1:53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1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3"/>
      <c r="BA932" s="14"/>
    </row>
    <row r="933" spans="1:5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1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3"/>
      <c r="BA933" s="14"/>
    </row>
    <row r="934" spans="1:53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1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3"/>
      <c r="BA934" s="14"/>
    </row>
    <row r="935" spans="1:53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1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3"/>
      <c r="BA935" s="14"/>
    </row>
    <row r="936" spans="1:53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1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3"/>
      <c r="BA936" s="14"/>
    </row>
    <row r="937" spans="1:53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1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3"/>
      <c r="BA937" s="14"/>
    </row>
    <row r="938" spans="1:53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1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3"/>
      <c r="BA938" s="14"/>
    </row>
    <row r="939" spans="1:53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1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3"/>
      <c r="BA939" s="14"/>
    </row>
    <row r="940" spans="1:53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1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3"/>
      <c r="BA940" s="14"/>
    </row>
    <row r="941" spans="1:53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1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3"/>
      <c r="BA941" s="14"/>
    </row>
    <row r="942" spans="1:53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1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3"/>
      <c r="BA942" s="14"/>
    </row>
    <row r="943" spans="1:5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1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3"/>
      <c r="BA943" s="14"/>
    </row>
    <row r="944" spans="1:53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1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3"/>
      <c r="BA944" s="14"/>
    </row>
    <row r="945" spans="1:53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1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3"/>
      <c r="BA945" s="14"/>
    </row>
    <row r="946" spans="1:53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1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3"/>
      <c r="BA946" s="14"/>
    </row>
    <row r="947" spans="1:53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1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3"/>
      <c r="BA947" s="14"/>
    </row>
    <row r="948" spans="1:53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1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3"/>
      <c r="BA948" s="14"/>
    </row>
    <row r="949" spans="1:53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1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3"/>
      <c r="BA949" s="14"/>
    </row>
    <row r="950" spans="1:53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1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3"/>
      <c r="BA950" s="14"/>
    </row>
    <row r="951" spans="1:53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1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3"/>
      <c r="BA951" s="14"/>
    </row>
    <row r="952" spans="1:53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1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3"/>
      <c r="BA952" s="14"/>
    </row>
    <row r="953" spans="1: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1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3"/>
      <c r="BA953" s="14"/>
    </row>
    <row r="954" spans="1:53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1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3"/>
      <c r="BA954" s="14"/>
    </row>
    <row r="955" spans="1:53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1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3"/>
      <c r="BA955" s="14"/>
    </row>
    <row r="956" spans="1:53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1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3"/>
      <c r="BA956" s="14"/>
    </row>
    <row r="957" spans="1:53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1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3"/>
      <c r="BA957" s="14"/>
    </row>
    <row r="958" spans="1:53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1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3"/>
      <c r="BA958" s="14"/>
    </row>
    <row r="959" spans="1:53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1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3"/>
      <c r="BA959" s="14"/>
    </row>
    <row r="960" spans="1:53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1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3"/>
      <c r="BA960" s="14"/>
    </row>
    <row r="961" spans="1:53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1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3"/>
      <c r="BA961" s="14"/>
    </row>
    <row r="962" spans="1:53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1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3"/>
      <c r="BA962" s="14"/>
    </row>
    <row r="963" spans="1:5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1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3"/>
      <c r="BA963" s="14"/>
    </row>
    <row r="964" spans="1:53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1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3"/>
      <c r="BA964" s="14"/>
    </row>
    <row r="965" spans="1:53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1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3"/>
      <c r="BA965" s="14"/>
    </row>
    <row r="966" spans="1:53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1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3"/>
      <c r="BA966" s="14"/>
    </row>
    <row r="967" spans="1:53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1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3"/>
      <c r="BA967" s="14"/>
    </row>
    <row r="968" spans="1:53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1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3"/>
      <c r="BA968" s="14"/>
    </row>
    <row r="969" spans="1:53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1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3"/>
      <c r="BA969" s="14"/>
    </row>
    <row r="970" spans="1:53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1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3"/>
      <c r="BA970" s="14"/>
    </row>
    <row r="971" spans="1:53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1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3"/>
      <c r="BA971" s="14"/>
    </row>
    <row r="972" spans="1:53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1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3"/>
      <c r="BA972" s="14"/>
    </row>
  </sheetData>
  <mergeCells count="29">
    <mergeCell ref="AP40:AR40"/>
    <mergeCell ref="A32:AL32"/>
    <mergeCell ref="AM32:AO32"/>
    <mergeCell ref="AP32:AR32"/>
    <mergeCell ref="A33:AL33"/>
    <mergeCell ref="AM34:AR34"/>
    <mergeCell ref="AP33:AR33"/>
    <mergeCell ref="AM33:AO33"/>
    <mergeCell ref="Q5:Q6"/>
    <mergeCell ref="R5:T5"/>
    <mergeCell ref="A34:AL34"/>
    <mergeCell ref="A40:AL40"/>
    <mergeCell ref="AM40:AO40"/>
    <mergeCell ref="A5:A6"/>
    <mergeCell ref="B5:B6"/>
    <mergeCell ref="C5:C6"/>
    <mergeCell ref="D5:D6"/>
    <mergeCell ref="E5:P5"/>
    <mergeCell ref="AP5:AR5"/>
    <mergeCell ref="AS5:AS6"/>
    <mergeCell ref="AT5:AY5"/>
    <mergeCell ref="AZ5:AZ6"/>
    <mergeCell ref="U5:U6"/>
    <mergeCell ref="V5:V6"/>
    <mergeCell ref="W5:W6"/>
    <mergeCell ref="X5:X6"/>
    <mergeCell ref="Y5:AK5"/>
    <mergeCell ref="AL5:AL6"/>
    <mergeCell ref="AM5:AO5"/>
  </mergeCells>
  <pageMargins left="0.5" right="0.15" top="0.4" bottom="0.25" header="0" footer="0"/>
  <pageSetup paperSize="14" scale="60" orientation="landscape" r:id="rId1"/>
  <rowBreaks count="1" manualBreakCount="1">
    <brk id="5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X37:X39 X8:X31</xm:sqref>
        </x14:dataValidation>
        <x14:dataValidation type="list" allowBlank="1">
          <x14:formula1>
            <xm:f>Sheet1!$B$1:$B$6</xm:f>
          </x14:formula1>
          <xm:sqref>AL37:AL39 AL8:AL31</xm:sqref>
        </x14:dataValidation>
        <x14:dataValidation type="list" allowBlank="1">
          <x14:formula1>
            <xm:f>Sheet1!$C$1:$C$2</xm:f>
          </x14:formula1>
          <xm:sqref>W37:W39 W8:W31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5703125" defaultRowHeight="15" customHeight="1"/>
  <cols>
    <col min="1" max="3" width="42.5703125" customWidth="1"/>
    <col min="4" max="26" width="8.7109375" customWidth="1"/>
  </cols>
  <sheetData>
    <row r="1" spans="1:26" ht="12.75" customHeight="1">
      <c r="A1" s="154" t="s">
        <v>85</v>
      </c>
      <c r="B1" s="154" t="s">
        <v>45</v>
      </c>
      <c r="C1" s="154" t="s">
        <v>71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6" ht="12.75" customHeight="1">
      <c r="A2" s="154" t="s">
        <v>86</v>
      </c>
      <c r="B2" s="154" t="s">
        <v>87</v>
      </c>
      <c r="C2" s="154" t="s">
        <v>43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 ht="12.75" customHeight="1">
      <c r="A3" s="154" t="s">
        <v>46</v>
      </c>
      <c r="B3" s="154" t="s">
        <v>88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 ht="12.75" customHeight="1">
      <c r="A4" s="154" t="s">
        <v>89</v>
      </c>
      <c r="B4" s="154" t="s">
        <v>90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 ht="12.75" customHeight="1">
      <c r="A5" s="154" t="s">
        <v>48</v>
      </c>
      <c r="B5" s="154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12.75" customHeight="1">
      <c r="A6" s="154" t="s">
        <v>92</v>
      </c>
      <c r="B6" s="154" t="s">
        <v>93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 ht="12.75" customHeight="1">
      <c r="A7" s="154" t="s">
        <v>94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:26" ht="12.75" customHeight="1">
      <c r="A8" s="154" t="s">
        <v>95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6" ht="12.75" customHeight="1">
      <c r="A9" s="154" t="s">
        <v>96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6" ht="12.75" customHeight="1">
      <c r="A10" s="154" t="s">
        <v>56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ht="12.75" customHeight="1">
      <c r="A11" s="154" t="s">
        <v>97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ht="12.75" customHeight="1">
      <c r="A12" s="154" t="s">
        <v>98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ht="12.75" customHeight="1">
      <c r="A13" s="154" t="s">
        <v>99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26" ht="12.75" customHeight="1">
      <c r="A14" s="154" t="s">
        <v>44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ht="12.75" customHeight="1">
      <c r="A15" s="154" t="s">
        <v>70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ht="12.75" customHeight="1">
      <c r="A16" s="154" t="s">
        <v>100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ht="12.75" customHeight="1">
      <c r="A17" s="154" t="s">
        <v>101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spans="1:26" ht="12.75" customHeight="1">
      <c r="A18" s="154" t="s">
        <v>102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ht="12.75" customHeight="1">
      <c r="A19" s="154" t="s">
        <v>103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26" ht="12.75" customHeight="1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26" ht="12.75" customHeight="1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</row>
    <row r="22" spans="1:26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ht="12.75" customHeight="1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</row>
    <row r="24" spans="1:26" ht="12.75" customHeight="1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spans="1:26" ht="12.75" customHeight="1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</row>
    <row r="26" spans="1:26" ht="12.75" customHeight="1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</row>
    <row r="27" spans="1:26" ht="12.75" customHeight="1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</row>
    <row r="28" spans="1:26" ht="12.75" customHeight="1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</row>
    <row r="29" spans="1:26" ht="12.7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</row>
    <row r="30" spans="1:26" ht="12.75" customHeight="1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</row>
    <row r="31" spans="1:26" ht="12.75" customHeight="1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</row>
    <row r="32" spans="1:26" ht="12.75" customHeigh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</row>
    <row r="33" spans="1:26" ht="12.75" customHeigh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1:26" ht="12.75" customHeight="1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spans="1:26" ht="12.75" customHeight="1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spans="1:26" ht="12.75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1:26" ht="12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1:26" ht="12.75" customHeight="1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</row>
    <row r="39" spans="1:26" ht="12.75" customHeight="1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</row>
    <row r="40" spans="1:26" ht="12.75" customHeigh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</row>
    <row r="41" spans="1:26" ht="12.75" customHeight="1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</row>
    <row r="42" spans="1:26" ht="12.75" customHeight="1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</row>
    <row r="43" spans="1:26" ht="12.75" customHeight="1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</row>
    <row r="44" spans="1:26" ht="12.75" customHeight="1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</row>
    <row r="45" spans="1:26" ht="12.75" customHeight="1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</row>
    <row r="46" spans="1:26" ht="12.75" customHeight="1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</row>
    <row r="49" spans="1:26" ht="12.75" customHeigh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</row>
    <row r="50" spans="1:26" ht="12.75" customHeight="1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</row>
    <row r="51" spans="1:26" ht="12.75" customHeight="1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</row>
    <row r="52" spans="1:26" ht="12.75" customHeight="1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</row>
    <row r="53" spans="1:26" ht="12.75" customHeight="1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</row>
    <row r="54" spans="1:26" ht="12.75" customHeigh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</row>
    <row r="55" spans="1:26" ht="12.7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</row>
    <row r="56" spans="1:26" ht="12.75" customHeight="1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</row>
    <row r="57" spans="1:26" ht="12.75" customHeight="1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</row>
    <row r="58" spans="1:26" ht="12.75" customHeight="1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</row>
    <row r="59" spans="1:26" ht="12.75" customHeight="1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</row>
    <row r="60" spans="1:26" ht="12.75" customHeight="1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</row>
    <row r="61" spans="1:26" ht="12.7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</row>
    <row r="62" spans="1:26" ht="12.75" customHeight="1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</row>
    <row r="63" spans="1:26" ht="12.75" customHeight="1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</row>
    <row r="64" spans="1:26" ht="12.75" customHeight="1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</row>
    <row r="65" spans="1:26" ht="12.75" customHeight="1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</row>
    <row r="66" spans="1:26" ht="12.75" customHeigh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</row>
    <row r="67" spans="1:26" ht="12.75" customHeigh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</row>
    <row r="68" spans="1:26" ht="12.75" customHeight="1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</row>
    <row r="69" spans="1:26" ht="12.7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ht="12.75" customHeight="1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</row>
    <row r="71" spans="1:26" ht="12.75" customHeight="1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</row>
    <row r="72" spans="1:26" ht="12.75" customHeight="1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</row>
    <row r="73" spans="1:26" ht="12.75" customHeight="1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</row>
    <row r="74" spans="1:26" ht="12.75" customHeight="1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</row>
    <row r="75" spans="1:26" ht="12.75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</row>
    <row r="76" spans="1:26" ht="12.7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</row>
    <row r="77" spans="1:26" ht="12.75" customHeigh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</row>
    <row r="78" spans="1:26" ht="12.75" customHeight="1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</row>
    <row r="79" spans="1:26" ht="12.7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</row>
    <row r="80" spans="1:26" ht="12.7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</row>
    <row r="81" spans="1:26" ht="12.75" customHeight="1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</row>
    <row r="82" spans="1:26" ht="12.75" customHeight="1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</row>
    <row r="83" spans="1:26" ht="12.75" customHeight="1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</row>
    <row r="84" spans="1:26" ht="12.75" customHeight="1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</row>
    <row r="85" spans="1:26" ht="12.75" customHeight="1">
      <c r="A85" s="154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</row>
    <row r="86" spans="1:26" ht="12.75" customHeight="1">
      <c r="A86" s="154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</row>
    <row r="87" spans="1:26" ht="12.75" customHeight="1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</row>
    <row r="88" spans="1:26" ht="12.75" customHeight="1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</row>
    <row r="89" spans="1:26" ht="12.75" customHeight="1">
      <c r="A89" s="154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</row>
    <row r="90" spans="1:26" ht="12.75" customHeight="1">
      <c r="A90" s="154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</row>
    <row r="91" spans="1:26" ht="12.75" customHeight="1">
      <c r="A91" s="154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</row>
    <row r="92" spans="1:26" ht="12.75" customHeight="1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</row>
    <row r="93" spans="1:26" ht="12.75" customHeight="1">
      <c r="A93" s="154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</row>
    <row r="94" spans="1:26" ht="12.75" customHeight="1">
      <c r="A94" s="154"/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</row>
    <row r="95" spans="1:26" ht="12.75" customHeight="1">
      <c r="A95" s="15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</row>
    <row r="96" spans="1:26" ht="12.75" customHeight="1">
      <c r="A96" s="15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</row>
    <row r="97" spans="1:26" ht="12.75" customHeight="1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</row>
    <row r="98" spans="1:26" ht="12.75" customHeight="1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</row>
    <row r="99" spans="1:26" ht="12.75" customHeight="1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</row>
    <row r="100" spans="1:26" ht="12.75" customHeight="1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</row>
    <row r="101" spans="1:26" ht="12.75" customHeight="1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</row>
    <row r="102" spans="1:26" ht="12.75" customHeight="1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</row>
    <row r="103" spans="1:26" ht="12.75" customHeight="1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</row>
    <row r="104" spans="1:26" ht="12.75" customHeight="1">
      <c r="A104" s="154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</row>
    <row r="105" spans="1:26" ht="12.75" customHeight="1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spans="1:26" ht="12.75" customHeight="1">
      <c r="A106" s="154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spans="1:26" ht="12.75" customHeight="1">
      <c r="A107" s="154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spans="1:26" ht="12.75" customHeight="1">
      <c r="A108" s="154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</row>
    <row r="109" spans="1:26" ht="12.75" customHeight="1">
      <c r="A109" s="154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</row>
    <row r="110" spans="1:26" ht="12.75" customHeight="1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</row>
    <row r="111" spans="1:26" ht="12.75" customHeight="1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</row>
    <row r="112" spans="1:26" ht="12.75" customHeight="1">
      <c r="A112" s="154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</row>
    <row r="113" spans="1:26" ht="12.75" customHeight="1">
      <c r="A113" s="154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</row>
    <row r="114" spans="1:26" ht="12.75" customHeight="1">
      <c r="A114" s="154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</row>
    <row r="115" spans="1:26" ht="12.75" customHeight="1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spans="1:26" ht="12.75" customHeight="1">
      <c r="A116" s="154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</row>
    <row r="117" spans="1:26" ht="12.75" customHeight="1">
      <c r="A117" s="154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</row>
    <row r="118" spans="1:26" ht="12.75" customHeight="1">
      <c r="A118" s="154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</row>
    <row r="119" spans="1:26" ht="12.75" customHeight="1">
      <c r="A119" s="154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</row>
    <row r="120" spans="1:26" ht="12.75" customHeight="1">
      <c r="A120" s="154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</row>
    <row r="121" spans="1:26" ht="12.75" customHeight="1">
      <c r="A121" s="154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</row>
    <row r="122" spans="1:26" ht="12.75" customHeight="1">
      <c r="A122" s="154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</row>
    <row r="123" spans="1:26" ht="12.75" customHeight="1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spans="1:26" ht="12.75" customHeight="1">
      <c r="A124" s="154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</row>
    <row r="125" spans="1:26" ht="12.75" customHeight="1">
      <c r="A125" s="154"/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</row>
    <row r="126" spans="1:26" ht="12.75" customHeight="1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</row>
    <row r="127" spans="1:26" ht="12.7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</row>
    <row r="128" spans="1:26" ht="12.75" customHeight="1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spans="1:26" ht="12.75" customHeight="1">
      <c r="A129" s="154"/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spans="1:26" ht="12.75" customHeight="1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</row>
    <row r="131" spans="1:26" ht="12.75" customHeight="1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</row>
    <row r="132" spans="1:26" ht="12.75" customHeight="1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</row>
    <row r="133" spans="1:26" ht="12.75" customHeigh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</row>
    <row r="134" spans="1:26" ht="12.75" customHeight="1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</row>
    <row r="135" spans="1:26" ht="12.75" customHeigh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</row>
    <row r="136" spans="1:26" ht="12.75" customHeight="1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</row>
    <row r="137" spans="1:26" ht="12.75" customHeight="1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</row>
    <row r="138" spans="1:26" ht="12.75" customHeigh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spans="1:26" ht="12.75" customHeight="1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spans="1:26" ht="12.75" customHeight="1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</row>
    <row r="141" spans="1:26" ht="12.75" customHeight="1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</row>
    <row r="142" spans="1:26" ht="12.75" customHeight="1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</row>
    <row r="143" spans="1:26" ht="12.75" customHeight="1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</row>
    <row r="144" spans="1:26" ht="12.75" customHeight="1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</row>
    <row r="145" spans="1:26" ht="12.75" customHeight="1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</row>
    <row r="146" spans="1:26" ht="12.75" customHeight="1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</row>
    <row r="147" spans="1:26" ht="12.75" customHeight="1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</row>
    <row r="148" spans="1:26" ht="12.75" customHeight="1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</row>
    <row r="149" spans="1:26" ht="12.75" customHeight="1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</row>
    <row r="150" spans="1:26" ht="12.75" customHeight="1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</row>
    <row r="151" spans="1:26" ht="12.75" customHeight="1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</row>
    <row r="152" spans="1:26" ht="12.75" customHeigh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</row>
    <row r="153" spans="1:26" ht="12.75" customHeight="1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</row>
    <row r="154" spans="1:26" ht="12.75" customHeight="1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</row>
    <row r="155" spans="1:26" ht="12.75" customHeight="1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</row>
    <row r="156" spans="1:26" ht="12.75" customHeight="1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</row>
    <row r="157" spans="1:26" ht="12.75" customHeight="1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</row>
    <row r="158" spans="1:26" ht="12.75" customHeight="1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</row>
    <row r="159" spans="1:26" ht="12.75" customHeight="1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</row>
    <row r="160" spans="1:26" ht="12.75" customHeight="1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</row>
    <row r="161" spans="1:26" ht="12.75" customHeigh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</row>
    <row r="162" spans="1:26" ht="12.75" customHeight="1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</row>
    <row r="163" spans="1:26" ht="12.75" customHeight="1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</row>
    <row r="164" spans="1:26" ht="12.75" customHeigh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</row>
    <row r="165" spans="1:26" ht="12.75" customHeigh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</row>
    <row r="166" spans="1:26" ht="12.75" customHeigh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</row>
    <row r="167" spans="1:26" ht="12.75" customHeight="1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</row>
    <row r="168" spans="1:26" ht="12.75" customHeight="1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</row>
    <row r="169" spans="1:26" ht="12.75" customHeight="1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</row>
    <row r="170" spans="1:26" ht="12.75" customHeight="1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</row>
    <row r="171" spans="1:26" ht="12.75" customHeigh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</row>
    <row r="172" spans="1:26" ht="12.75" customHeigh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</row>
    <row r="173" spans="1:26" ht="12.75" customHeigh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</row>
    <row r="174" spans="1:26" ht="12.75" customHeight="1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</row>
    <row r="175" spans="1:26" ht="12.75" customHeight="1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</row>
    <row r="176" spans="1:26" ht="12.75" customHeight="1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</row>
    <row r="177" spans="1:26" ht="12.75" customHeight="1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</row>
    <row r="178" spans="1:26" ht="12.75" customHeight="1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</row>
    <row r="179" spans="1:26" ht="12.75" customHeight="1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</row>
    <row r="180" spans="1:26" ht="12.75" customHeight="1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</row>
    <row r="181" spans="1:26" ht="12.75" customHeight="1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</row>
    <row r="182" spans="1:26" ht="12.75" customHeight="1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</row>
    <row r="183" spans="1:26" ht="12.75" customHeight="1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</row>
    <row r="184" spans="1:26" ht="12.75" customHeight="1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</row>
    <row r="185" spans="1:26" ht="12.75" customHeight="1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</row>
    <row r="186" spans="1:26" ht="12.75" customHeight="1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</row>
    <row r="187" spans="1:26" ht="12.75" customHeigh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</row>
    <row r="188" spans="1:26" ht="12.75" customHeight="1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</row>
    <row r="189" spans="1:26" ht="12.75" customHeight="1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</row>
    <row r="190" spans="1:26" ht="12.75" customHeight="1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</row>
    <row r="191" spans="1:26" ht="12.75" customHeight="1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</row>
    <row r="192" spans="1:26" ht="12.75" customHeight="1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</row>
    <row r="193" spans="1:26" ht="12.75" customHeight="1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</row>
    <row r="194" spans="1:26" ht="12.75" customHeight="1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</row>
    <row r="195" spans="1:26" ht="12.75" customHeight="1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</row>
    <row r="196" spans="1:26" ht="12.75" customHeight="1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</row>
    <row r="197" spans="1:26" ht="12.75" customHeight="1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</row>
    <row r="198" spans="1:26" ht="12.75" customHeigh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</row>
    <row r="199" spans="1:26" ht="12.75" customHeight="1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</row>
    <row r="200" spans="1:26" ht="12.75" customHeight="1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</row>
    <row r="201" spans="1:26" ht="12.75" customHeight="1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</row>
    <row r="202" spans="1:26" ht="12.75" customHeight="1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</row>
    <row r="203" spans="1:26" ht="12.75" customHeight="1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</row>
    <row r="204" spans="1:26" ht="12.75" customHeight="1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</row>
    <row r="205" spans="1:26" ht="12.75" customHeight="1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</row>
    <row r="206" spans="1:26" ht="12.75" customHeight="1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</row>
    <row r="207" spans="1:26" ht="12.75" customHeight="1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</row>
    <row r="208" spans="1:26" ht="12.75" customHeight="1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</row>
    <row r="209" spans="1:26" ht="12.75" customHeight="1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</row>
    <row r="210" spans="1:26" ht="12.75" customHeight="1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</row>
    <row r="211" spans="1:26" ht="12.75" customHeight="1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</row>
    <row r="212" spans="1:26" ht="12.75" customHeigh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</row>
    <row r="213" spans="1:26" ht="12.75" customHeigh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</row>
    <row r="214" spans="1:26" ht="12.75" customHeight="1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</row>
    <row r="215" spans="1:26" ht="12.75" customHeight="1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</row>
    <row r="216" spans="1:26" ht="12.75" customHeight="1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</row>
    <row r="217" spans="1:26" ht="12.75" customHeight="1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</row>
    <row r="218" spans="1:26" ht="12.75" customHeight="1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</row>
    <row r="219" spans="1:26" ht="12.75" customHeight="1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</row>
    <row r="220" spans="1:26" ht="12.75" customHeight="1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</row>
    <row r="221" spans="1:26" ht="12.75" customHeight="1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</row>
    <row r="222" spans="1:26" ht="12.75" customHeigh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</row>
    <row r="223" spans="1:26" ht="12.75" customHeigh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</row>
    <row r="224" spans="1:26" ht="12.75" customHeigh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</row>
    <row r="225" spans="1:26" ht="12.75" customHeigh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</row>
    <row r="226" spans="1:26" ht="12.75" customHeigh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</row>
    <row r="227" spans="1:26" ht="12.75" customHeigh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</row>
    <row r="228" spans="1:26" ht="12.75" customHeigh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</row>
    <row r="229" spans="1:26" ht="12.75" customHeigh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</row>
    <row r="230" spans="1:26" ht="12.75" customHeigh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</row>
    <row r="231" spans="1:26" ht="12.75" customHeigh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</row>
    <row r="232" spans="1:26" ht="12.75" customHeigh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</row>
    <row r="233" spans="1:26" ht="12.75" customHeigh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</row>
    <row r="234" spans="1:26" ht="12.75" customHeigh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</row>
    <row r="235" spans="1:26" ht="12.75" customHeight="1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</row>
    <row r="236" spans="1:26" ht="12.75" customHeight="1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</row>
    <row r="237" spans="1:26" ht="12.75" customHeight="1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</row>
    <row r="238" spans="1:26" ht="12.75" customHeight="1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</row>
    <row r="239" spans="1:26" ht="12.75" customHeight="1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</row>
    <row r="240" spans="1:26" ht="12.75" customHeight="1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</row>
    <row r="241" spans="1:26" ht="12.75" customHeight="1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</row>
    <row r="242" spans="1:26" ht="12.75" customHeight="1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</row>
    <row r="243" spans="1:26" ht="12.75" customHeight="1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</row>
    <row r="244" spans="1:26" ht="12.75" customHeigh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</row>
    <row r="245" spans="1:26" ht="12.75" customHeight="1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</row>
    <row r="246" spans="1:26" ht="12.75" customHeight="1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</row>
    <row r="247" spans="1:26" ht="12.75" customHeight="1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</row>
    <row r="248" spans="1:26" ht="12.75" customHeight="1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</row>
    <row r="249" spans="1:26" ht="12.75" customHeight="1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</row>
    <row r="250" spans="1:26" ht="12.75" customHeight="1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</row>
    <row r="251" spans="1:26" ht="12.75" customHeight="1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</row>
    <row r="252" spans="1:26" ht="12.75" customHeight="1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</row>
    <row r="253" spans="1:26" ht="12.75" customHeight="1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</row>
    <row r="254" spans="1:26" ht="12.75" customHeight="1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</row>
    <row r="255" spans="1:26" ht="12.75" customHeight="1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</row>
    <row r="256" spans="1:26" ht="12.75" customHeight="1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</row>
    <row r="257" spans="1:26" ht="12.75" customHeight="1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</row>
    <row r="258" spans="1:26" ht="12.75" customHeight="1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</row>
    <row r="259" spans="1:26" ht="12.75" customHeight="1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</row>
    <row r="260" spans="1:26" ht="12.75" customHeight="1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</row>
    <row r="261" spans="1:26" ht="12.75" customHeight="1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</row>
    <row r="262" spans="1:26" ht="12.75" customHeight="1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</row>
    <row r="263" spans="1:26" ht="12.75" customHeight="1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</row>
    <row r="264" spans="1:26" ht="12.75" customHeight="1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</row>
    <row r="265" spans="1:26" ht="12.75" customHeight="1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</row>
    <row r="266" spans="1:26" ht="12.75" customHeight="1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</row>
    <row r="267" spans="1:26" ht="12.75" customHeight="1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</row>
    <row r="268" spans="1:26" ht="12.75" customHeight="1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</row>
    <row r="269" spans="1:26" ht="12.75" customHeight="1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</row>
    <row r="270" spans="1:26" ht="12.75" customHeight="1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</row>
    <row r="271" spans="1:26" ht="12.75" customHeight="1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</row>
    <row r="272" spans="1:26" ht="12.75" customHeight="1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</row>
    <row r="273" spans="1:26" ht="12.75" customHeight="1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</row>
    <row r="274" spans="1:26" ht="12.75" customHeight="1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</row>
    <row r="275" spans="1:26" ht="12.75" customHeigh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</row>
    <row r="276" spans="1:26" ht="12.75" customHeight="1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</row>
    <row r="277" spans="1:26" ht="12.75" customHeight="1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</row>
    <row r="278" spans="1:26" ht="12.75" customHeight="1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</row>
    <row r="279" spans="1:26" ht="12.75" customHeight="1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</row>
    <row r="280" spans="1:26" ht="12.75" customHeight="1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</row>
    <row r="281" spans="1:26" ht="12.75" customHeight="1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</row>
    <row r="282" spans="1:26" ht="12.75" customHeight="1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</row>
    <row r="283" spans="1:26" ht="12.75" customHeight="1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</row>
    <row r="284" spans="1:26" ht="12.75" customHeight="1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</row>
    <row r="285" spans="1:26" ht="12.75" customHeight="1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</row>
    <row r="286" spans="1:26" ht="12.75" customHeight="1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</row>
    <row r="287" spans="1:26" ht="12.75" customHeight="1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</row>
    <row r="288" spans="1:26" ht="12.75" customHeight="1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</row>
    <row r="289" spans="1:26" ht="12.75" customHeight="1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</row>
    <row r="290" spans="1:26" ht="12.75" customHeight="1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</row>
    <row r="291" spans="1:26" ht="12.75" customHeight="1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</row>
    <row r="292" spans="1:26" ht="12.75" customHeight="1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</row>
    <row r="293" spans="1:26" ht="12.75" customHeight="1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</row>
    <row r="294" spans="1:26" ht="12.75" customHeight="1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</row>
    <row r="295" spans="1:26" ht="12.75" customHeight="1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</row>
    <row r="296" spans="1:26" ht="12.75" customHeight="1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</row>
    <row r="297" spans="1:26" ht="12.75" customHeight="1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</row>
    <row r="298" spans="1:26" ht="12.75" customHeigh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</row>
    <row r="299" spans="1:26" ht="12.75" customHeight="1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</row>
    <row r="300" spans="1:26" ht="12.75" customHeight="1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</row>
    <row r="301" spans="1:26" ht="12.75" customHeigh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</row>
    <row r="302" spans="1:26" ht="12.75" customHeight="1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</row>
    <row r="303" spans="1:26" ht="12.75" customHeight="1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</row>
    <row r="304" spans="1:26" ht="12.75" customHeight="1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</row>
    <row r="305" spans="1:26" ht="12.75" customHeigh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</row>
    <row r="306" spans="1:26" ht="12.75" customHeigh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</row>
    <row r="307" spans="1:26" ht="12.75" customHeight="1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</row>
    <row r="308" spans="1:26" ht="12.75" customHeight="1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</row>
    <row r="309" spans="1:26" ht="12.75" customHeight="1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</row>
    <row r="310" spans="1:26" ht="12.75" customHeight="1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</row>
    <row r="311" spans="1:26" ht="12.75" customHeight="1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</row>
    <row r="312" spans="1:26" ht="12.75" customHeight="1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</row>
    <row r="313" spans="1:26" ht="12.75" customHeight="1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</row>
    <row r="314" spans="1:26" ht="12.75" customHeight="1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</row>
    <row r="315" spans="1:26" ht="12.75" customHeigh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</row>
    <row r="316" spans="1:26" ht="12.75" customHeigh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</row>
    <row r="317" spans="1:26" ht="12.75" customHeigh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</row>
    <row r="318" spans="1:26" ht="12.75" customHeigh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</row>
    <row r="319" spans="1:26" ht="12.75" customHeigh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</row>
    <row r="320" spans="1:26" ht="12.75" customHeigh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</row>
    <row r="321" spans="1:26" ht="12.75" customHeight="1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</row>
    <row r="322" spans="1:26" ht="12.75" customHeigh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</row>
    <row r="323" spans="1:26" ht="12.75" customHeight="1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</row>
    <row r="324" spans="1:26" ht="12.75" customHeight="1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</row>
    <row r="325" spans="1:26" ht="12.75" customHeight="1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</row>
    <row r="326" spans="1:26" ht="12.75" customHeight="1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</row>
    <row r="327" spans="1:26" ht="12.75" customHeight="1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</row>
    <row r="328" spans="1:26" ht="12.75" customHeight="1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</row>
    <row r="329" spans="1:26" ht="12.75" customHeight="1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</row>
    <row r="330" spans="1:26" ht="12.75" customHeight="1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</row>
    <row r="331" spans="1:26" ht="12.75" customHeight="1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</row>
    <row r="332" spans="1:26" ht="12.75" customHeight="1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</row>
    <row r="333" spans="1:26" ht="12.75" customHeight="1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</row>
    <row r="334" spans="1:26" ht="12.75" customHeight="1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</row>
    <row r="335" spans="1:26" ht="12.75" customHeight="1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</row>
    <row r="336" spans="1:26" ht="12.75" customHeigh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</row>
    <row r="337" spans="1:26" ht="12.75" customHeigh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</row>
    <row r="338" spans="1:26" ht="12.75" customHeight="1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</row>
    <row r="339" spans="1:26" ht="12.75" customHeight="1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</row>
    <row r="340" spans="1:26" ht="12.75" customHeight="1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</row>
    <row r="341" spans="1:26" ht="12.75" customHeight="1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</row>
    <row r="342" spans="1:26" ht="12.75" customHeight="1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</row>
    <row r="343" spans="1:26" ht="12.75" customHeight="1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</row>
    <row r="344" spans="1:26" ht="12.75" customHeight="1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</row>
    <row r="345" spans="1:26" ht="12.75" customHeight="1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</row>
    <row r="346" spans="1:26" ht="12.75" customHeigh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</row>
    <row r="347" spans="1:26" ht="12.75" customHeigh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</row>
    <row r="348" spans="1:26" ht="12.75" customHeigh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</row>
    <row r="349" spans="1:26" ht="12.75" customHeigh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</row>
    <row r="350" spans="1:26" ht="12.75" customHeigh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</row>
    <row r="351" spans="1:26" ht="12.75" customHeigh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</row>
    <row r="352" spans="1:26" ht="12.75" customHeigh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</row>
    <row r="353" spans="1:26" ht="12.75" customHeigh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</row>
    <row r="354" spans="1:26" ht="12.75" customHeight="1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</row>
    <row r="355" spans="1:26" ht="12.75" customHeight="1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</row>
    <row r="356" spans="1:26" ht="12.75" customHeigh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</row>
    <row r="357" spans="1:26" ht="12.75" customHeigh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</row>
    <row r="358" spans="1:26" ht="12.75" customHeight="1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</row>
    <row r="359" spans="1:26" ht="12.75" customHeight="1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</row>
    <row r="360" spans="1:26" ht="12.75" customHeight="1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</row>
    <row r="361" spans="1:26" ht="12.75" customHeight="1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</row>
    <row r="362" spans="1:26" ht="12.75" customHeight="1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</row>
    <row r="363" spans="1:26" ht="12.75" customHeight="1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</row>
    <row r="364" spans="1:26" ht="12.75" customHeight="1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</row>
    <row r="365" spans="1:26" ht="12.75" customHeight="1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</row>
    <row r="366" spans="1:26" ht="12.75" customHeight="1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</row>
    <row r="367" spans="1:26" ht="12.75" customHeigh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</row>
    <row r="368" spans="1:26" ht="12.75" customHeigh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</row>
    <row r="369" spans="1:26" ht="12.75" customHeight="1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</row>
    <row r="370" spans="1:26" ht="12.75" customHeight="1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</row>
    <row r="371" spans="1:26" ht="12.75" customHeight="1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</row>
    <row r="372" spans="1:26" ht="12.75" customHeight="1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</row>
    <row r="373" spans="1:26" ht="12.75" customHeight="1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</row>
    <row r="374" spans="1:26" ht="12.75" customHeight="1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</row>
    <row r="375" spans="1:26" ht="12.75" customHeight="1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</row>
    <row r="376" spans="1:26" ht="12.75" customHeight="1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</row>
    <row r="377" spans="1:26" ht="12.75" customHeight="1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</row>
    <row r="378" spans="1:26" ht="12.75" customHeight="1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</row>
    <row r="379" spans="1:26" ht="12.75" customHeight="1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</row>
    <row r="380" spans="1:26" ht="12.75" customHeight="1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</row>
    <row r="381" spans="1:26" ht="12.75" customHeight="1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</row>
    <row r="382" spans="1:26" ht="12.75" customHeight="1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</row>
    <row r="383" spans="1:26" ht="12.75" customHeight="1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</row>
    <row r="384" spans="1:26" ht="12.75" customHeight="1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</row>
    <row r="385" spans="1:26" ht="12.75" customHeight="1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</row>
    <row r="386" spans="1:26" ht="12.75" customHeight="1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</row>
    <row r="387" spans="1:26" ht="12.75" customHeight="1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</row>
    <row r="388" spans="1:26" ht="12.75" customHeight="1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</row>
    <row r="389" spans="1:26" ht="12.75" customHeight="1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</row>
    <row r="390" spans="1:26" ht="12.75" customHeight="1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</row>
    <row r="391" spans="1:26" ht="12.75" customHeight="1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</row>
    <row r="392" spans="1:26" ht="12.75" customHeight="1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</row>
    <row r="393" spans="1:26" ht="12.75" customHeight="1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</row>
    <row r="394" spans="1:26" ht="12.75" customHeight="1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</row>
    <row r="395" spans="1:26" ht="12.75" customHeight="1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</row>
    <row r="396" spans="1:26" ht="12.75" customHeight="1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</row>
    <row r="397" spans="1:26" ht="12.75" customHeight="1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</row>
    <row r="398" spans="1:26" ht="12.75" customHeight="1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</row>
    <row r="399" spans="1:26" ht="12.75" customHeight="1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</row>
    <row r="400" spans="1:26" ht="12.75" customHeight="1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</row>
    <row r="401" spans="1:26" ht="12.75" customHeight="1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</row>
    <row r="402" spans="1:26" ht="12.75" customHeight="1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</row>
    <row r="403" spans="1:26" ht="12.75" customHeight="1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</row>
    <row r="404" spans="1:26" ht="12.75" customHeight="1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</row>
    <row r="405" spans="1:26" ht="12.75" customHeight="1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</row>
    <row r="406" spans="1:26" ht="12.75" customHeight="1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</row>
    <row r="407" spans="1:26" ht="12.75" customHeight="1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</row>
    <row r="408" spans="1:26" ht="12.75" customHeight="1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</row>
    <row r="409" spans="1:26" ht="12.75" customHeight="1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</row>
    <row r="410" spans="1:26" ht="12.75" customHeight="1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</row>
    <row r="411" spans="1:26" ht="12.75" customHeight="1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</row>
    <row r="412" spans="1:26" ht="12.75" customHeight="1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</row>
    <row r="413" spans="1:26" ht="12.75" customHeight="1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</row>
    <row r="414" spans="1:26" ht="12.75" customHeight="1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</row>
    <row r="415" spans="1:26" ht="12.75" customHeight="1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</row>
    <row r="416" spans="1:26" ht="12.75" customHeight="1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</row>
    <row r="417" spans="1:26" ht="12.75" customHeight="1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</row>
    <row r="418" spans="1:26" ht="12.75" customHeight="1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</row>
    <row r="419" spans="1:26" ht="12.75" customHeight="1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</row>
    <row r="420" spans="1:26" ht="12.75" customHeight="1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</row>
    <row r="421" spans="1:26" ht="12.75" customHeight="1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</row>
    <row r="422" spans="1:26" ht="12.75" customHeight="1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</row>
    <row r="423" spans="1:26" ht="12.75" customHeight="1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</row>
    <row r="424" spans="1:26" ht="12.75" customHeight="1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</row>
    <row r="425" spans="1:26" ht="12.75" customHeight="1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</row>
    <row r="426" spans="1:26" ht="12.75" customHeight="1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</row>
    <row r="427" spans="1:26" ht="12.75" customHeight="1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</row>
    <row r="428" spans="1:26" ht="12.75" customHeight="1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</row>
    <row r="429" spans="1:26" ht="12.75" customHeight="1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</row>
    <row r="430" spans="1:26" ht="12.75" customHeight="1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</row>
    <row r="431" spans="1:26" ht="12.75" customHeight="1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  <c r="Z431" s="154"/>
    </row>
    <row r="432" spans="1:26" ht="12.75" customHeight="1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</row>
    <row r="433" spans="1:26" ht="12.75" customHeight="1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</row>
    <row r="434" spans="1:26" ht="12.75" customHeight="1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</row>
    <row r="435" spans="1:26" ht="12.75" customHeight="1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</row>
    <row r="436" spans="1:26" ht="12.75" customHeight="1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</row>
    <row r="437" spans="1:26" ht="12.75" customHeight="1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</row>
    <row r="438" spans="1:26" ht="12.75" customHeight="1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</row>
    <row r="439" spans="1:26" ht="12.75" customHeight="1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</row>
    <row r="440" spans="1:26" ht="12.75" customHeight="1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</row>
    <row r="441" spans="1:26" ht="12.75" customHeight="1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</row>
    <row r="442" spans="1:26" ht="12.75" customHeight="1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</row>
    <row r="443" spans="1:26" ht="12.75" customHeight="1">
      <c r="A443" s="154"/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</row>
    <row r="444" spans="1:26" ht="12.75" customHeight="1">
      <c r="A444" s="154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</row>
    <row r="445" spans="1:26" ht="12.75" customHeight="1">
      <c r="A445" s="154"/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</row>
    <row r="446" spans="1:26" ht="12.75" customHeight="1">
      <c r="A446" s="154"/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</row>
    <row r="447" spans="1:26" ht="12.75" customHeight="1">
      <c r="A447" s="154"/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</row>
    <row r="448" spans="1:26" ht="12.75" customHeight="1">
      <c r="A448" s="154"/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</row>
    <row r="449" spans="1:26" ht="12.75" customHeight="1">
      <c r="A449" s="154"/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</row>
    <row r="450" spans="1:26" ht="12.75" customHeight="1">
      <c r="A450" s="154"/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</row>
    <row r="451" spans="1:26" ht="12.75" customHeight="1">
      <c r="A451" s="154"/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</row>
    <row r="452" spans="1:26" ht="12.75" customHeight="1">
      <c r="A452" s="154"/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</row>
    <row r="453" spans="1:26" ht="12.75" customHeight="1">
      <c r="A453" s="154"/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</row>
    <row r="454" spans="1:26" ht="12.75" customHeight="1">
      <c r="A454" s="154"/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</row>
    <row r="455" spans="1:26" ht="12.75" customHeight="1">
      <c r="A455" s="154"/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</row>
    <row r="456" spans="1:26" ht="12.75" customHeight="1">
      <c r="A456" s="154"/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</row>
    <row r="457" spans="1:26" ht="12.75" customHeight="1">
      <c r="A457" s="154"/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</row>
    <row r="458" spans="1:26" ht="12.75" customHeight="1">
      <c r="A458" s="154"/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</row>
    <row r="459" spans="1:26" ht="12.75" customHeight="1">
      <c r="A459" s="154"/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</row>
    <row r="460" spans="1:26" ht="12.75" customHeight="1">
      <c r="A460" s="154"/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</row>
    <row r="461" spans="1:26" ht="12.75" customHeight="1">
      <c r="A461" s="154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</row>
    <row r="462" spans="1:26" ht="12.75" customHeight="1">
      <c r="A462" s="154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</row>
    <row r="463" spans="1:26" ht="12.75" customHeight="1">
      <c r="A463" s="154"/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</row>
    <row r="464" spans="1:26" ht="12.75" customHeight="1">
      <c r="A464" s="154"/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</row>
    <row r="465" spans="1:26" ht="12.75" customHeight="1">
      <c r="A465" s="154"/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</row>
    <row r="466" spans="1:26" ht="12.75" customHeight="1">
      <c r="A466" s="154"/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</row>
    <row r="467" spans="1:26" ht="12.75" customHeight="1">
      <c r="A467" s="154"/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</row>
    <row r="468" spans="1:26" ht="12.75" customHeight="1">
      <c r="A468" s="154"/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</row>
    <row r="469" spans="1:26" ht="12.75" customHeight="1">
      <c r="A469" s="154"/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  <c r="Z469" s="154"/>
    </row>
    <row r="470" spans="1:26" ht="12.75" customHeight="1">
      <c r="A470" s="154"/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</row>
    <row r="471" spans="1:26" ht="12.75" customHeight="1">
      <c r="A471" s="154"/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</row>
    <row r="472" spans="1:26" ht="12.75" customHeight="1">
      <c r="A472" s="154"/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</row>
    <row r="473" spans="1:26" ht="12.75" customHeight="1">
      <c r="A473" s="154"/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</row>
    <row r="474" spans="1:26" ht="12.75" customHeight="1">
      <c r="A474" s="154"/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</row>
    <row r="475" spans="1:26" ht="12.75" customHeight="1">
      <c r="A475" s="154"/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</row>
    <row r="476" spans="1:26" ht="12.75" customHeight="1">
      <c r="A476" s="154"/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</row>
    <row r="477" spans="1:26" ht="12.75" customHeight="1">
      <c r="A477" s="154"/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</row>
    <row r="478" spans="1:26" ht="12.75" customHeight="1">
      <c r="A478" s="154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</row>
    <row r="479" spans="1:26" ht="12.75" customHeight="1">
      <c r="A479" s="154"/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</row>
    <row r="480" spans="1:26" ht="12.75" customHeight="1">
      <c r="A480" s="154"/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</row>
    <row r="481" spans="1:26" ht="12.75" customHeight="1">
      <c r="A481" s="154"/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</row>
    <row r="482" spans="1:26" ht="12.75" customHeight="1">
      <c r="A482" s="154"/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  <c r="Z482" s="154"/>
    </row>
    <row r="483" spans="1:26" ht="12.75" customHeight="1">
      <c r="A483" s="154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  <c r="Z483" s="154"/>
    </row>
    <row r="484" spans="1:26" ht="12.75" customHeight="1">
      <c r="A484" s="154"/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  <c r="Z484" s="154"/>
    </row>
    <row r="485" spans="1:26" ht="12.75" customHeight="1">
      <c r="A485" s="154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X485" s="154"/>
      <c r="Y485" s="154"/>
      <c r="Z485" s="154"/>
    </row>
    <row r="486" spans="1:26" ht="12.75" customHeight="1">
      <c r="A486" s="154"/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  <c r="Z486" s="154"/>
    </row>
    <row r="487" spans="1:26" ht="12.75" customHeight="1">
      <c r="A487" s="154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  <c r="Z487" s="154"/>
    </row>
    <row r="488" spans="1:26" ht="12.75" customHeight="1">
      <c r="A488" s="154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  <c r="Z488" s="154"/>
    </row>
    <row r="489" spans="1:26" ht="12.75" customHeight="1">
      <c r="A489" s="154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X489" s="154"/>
      <c r="Y489" s="154"/>
      <c r="Z489" s="154"/>
    </row>
    <row r="490" spans="1:26" ht="12.75" customHeight="1">
      <c r="A490" s="154"/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  <c r="Z490" s="154"/>
    </row>
    <row r="491" spans="1:26" ht="12.75" customHeight="1">
      <c r="A491" s="154"/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  <c r="Z491" s="154"/>
    </row>
    <row r="492" spans="1:26" ht="12.75" customHeight="1">
      <c r="A492" s="154"/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X492" s="154"/>
      <c r="Y492" s="154"/>
      <c r="Z492" s="154"/>
    </row>
    <row r="493" spans="1:26" ht="12.75" customHeight="1">
      <c r="A493" s="154"/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X493" s="154"/>
      <c r="Y493" s="154"/>
      <c r="Z493" s="154"/>
    </row>
    <row r="494" spans="1:26" ht="12.75" customHeight="1">
      <c r="A494" s="154"/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  <c r="Z494" s="154"/>
    </row>
    <row r="495" spans="1:26" ht="12.75" customHeight="1">
      <c r="A495" s="154"/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  <c r="Z495" s="154"/>
    </row>
    <row r="496" spans="1:26" ht="12.75" customHeight="1">
      <c r="A496" s="154"/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X496" s="154"/>
      <c r="Y496" s="154"/>
      <c r="Z496" s="154"/>
    </row>
    <row r="497" spans="1:26" ht="12.75" customHeight="1">
      <c r="A497" s="154"/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  <c r="Z497" s="154"/>
    </row>
    <row r="498" spans="1:26" ht="12.75" customHeight="1">
      <c r="A498" s="154"/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  <c r="Z498" s="154"/>
    </row>
    <row r="499" spans="1:26" ht="12.75" customHeight="1">
      <c r="A499" s="154"/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X499" s="154"/>
      <c r="Y499" s="154"/>
      <c r="Z499" s="154"/>
    </row>
    <row r="500" spans="1:26" ht="12.75" customHeight="1">
      <c r="A500" s="154"/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</row>
    <row r="501" spans="1:26" ht="12.75" customHeight="1">
      <c r="A501" s="154"/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X501" s="154"/>
      <c r="Y501" s="154"/>
      <c r="Z501" s="154"/>
    </row>
    <row r="502" spans="1:26" ht="12.75" customHeight="1">
      <c r="A502" s="154"/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  <c r="Z502" s="154"/>
    </row>
    <row r="503" spans="1:26" ht="12.75" customHeight="1">
      <c r="A503" s="154"/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  <c r="Z503" s="154"/>
    </row>
    <row r="504" spans="1:26" ht="12.75" customHeight="1">
      <c r="A504" s="154"/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  <c r="Z504" s="154"/>
    </row>
    <row r="505" spans="1:26" ht="12.75" customHeight="1">
      <c r="A505" s="154"/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  <c r="Z505" s="154"/>
    </row>
    <row r="506" spans="1:26" ht="12.75" customHeight="1">
      <c r="A506" s="154"/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  <c r="Z506" s="154"/>
    </row>
    <row r="507" spans="1:26" ht="12.75" customHeight="1">
      <c r="A507" s="154"/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X507" s="154"/>
      <c r="Y507" s="154"/>
      <c r="Z507" s="154"/>
    </row>
    <row r="508" spans="1:26" ht="12.75" customHeight="1">
      <c r="A508" s="154"/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X508" s="154"/>
      <c r="Y508" s="154"/>
      <c r="Z508" s="154"/>
    </row>
    <row r="509" spans="1:26" ht="12.75" customHeight="1">
      <c r="A509" s="154"/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X509" s="154"/>
      <c r="Y509" s="154"/>
      <c r="Z509" s="154"/>
    </row>
    <row r="510" spans="1:26" ht="12.75" customHeight="1">
      <c r="A510" s="154"/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</row>
    <row r="511" spans="1:26" ht="12.75" customHeight="1">
      <c r="A511" s="154"/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  <c r="Z511" s="154"/>
    </row>
    <row r="512" spans="1:26" ht="12.75" customHeight="1">
      <c r="A512" s="154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  <c r="Z512" s="154"/>
    </row>
    <row r="513" spans="1:26" ht="12.75" customHeight="1">
      <c r="A513" s="154"/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  <c r="Z513" s="154"/>
    </row>
    <row r="514" spans="1:26" ht="12.75" customHeight="1">
      <c r="A514" s="154"/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  <c r="Z514" s="154"/>
    </row>
    <row r="515" spans="1:26" ht="12.75" customHeight="1">
      <c r="A515" s="154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X515" s="154"/>
      <c r="Y515" s="154"/>
      <c r="Z515" s="154"/>
    </row>
    <row r="516" spans="1:26" ht="12.75" customHeight="1">
      <c r="A516" s="154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  <c r="Z516" s="154"/>
    </row>
    <row r="517" spans="1:26" ht="12.75" customHeight="1">
      <c r="A517" s="154"/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  <c r="Z517" s="154"/>
    </row>
    <row r="518" spans="1:26" ht="12.75" customHeight="1">
      <c r="A518" s="154"/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  <c r="Z518" s="154"/>
    </row>
    <row r="519" spans="1:26" ht="12.75" customHeight="1">
      <c r="A519" s="154"/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  <c r="Z519" s="154"/>
    </row>
    <row r="520" spans="1:26" ht="12.75" customHeight="1">
      <c r="A520" s="154"/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  <c r="Z520" s="154"/>
    </row>
    <row r="521" spans="1:26" ht="12.75" customHeight="1">
      <c r="A521" s="154"/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  <c r="Z521" s="154"/>
    </row>
    <row r="522" spans="1:26" ht="12.75" customHeight="1">
      <c r="A522" s="154"/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  <c r="Z522" s="154"/>
    </row>
    <row r="523" spans="1:26" ht="12.75" customHeight="1">
      <c r="A523" s="154"/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  <c r="Z523" s="154"/>
    </row>
    <row r="524" spans="1:26" ht="12.75" customHeight="1">
      <c r="A524" s="154"/>
      <c r="B524" s="15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  <c r="Z524" s="154"/>
    </row>
    <row r="525" spans="1:26" ht="12.75" customHeight="1">
      <c r="A525" s="154"/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  <c r="Z525" s="154"/>
    </row>
    <row r="526" spans="1:26" ht="12.75" customHeight="1">
      <c r="A526" s="154"/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  <c r="Z526" s="154"/>
    </row>
    <row r="527" spans="1:26" ht="12.75" customHeight="1">
      <c r="A527" s="154"/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  <c r="Z527" s="154"/>
    </row>
    <row r="528" spans="1:26" ht="12.75" customHeight="1">
      <c r="A528" s="154"/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  <c r="Z528" s="154"/>
    </row>
    <row r="529" spans="1:26" ht="12.75" customHeight="1">
      <c r="A529" s="154"/>
      <c r="B529" s="15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  <c r="Z529" s="154"/>
    </row>
    <row r="530" spans="1:26" ht="12.75" customHeight="1">
      <c r="A530" s="154"/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  <c r="Z530" s="154"/>
    </row>
    <row r="531" spans="1:26" ht="12.75" customHeight="1">
      <c r="A531" s="154"/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</row>
    <row r="532" spans="1:26" ht="12.75" customHeight="1">
      <c r="A532" s="154"/>
      <c r="B532" s="15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  <c r="Z532" s="154"/>
    </row>
    <row r="533" spans="1:26" ht="12.75" customHeight="1">
      <c r="A533" s="154"/>
      <c r="B533" s="15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</row>
    <row r="534" spans="1:26" ht="12.75" customHeight="1">
      <c r="A534" s="154"/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</row>
    <row r="535" spans="1:26" ht="12.75" customHeight="1">
      <c r="A535" s="154"/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  <c r="Z535" s="154"/>
    </row>
    <row r="536" spans="1:26" ht="12.75" customHeight="1">
      <c r="A536" s="154"/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  <c r="Z536" s="154"/>
    </row>
    <row r="537" spans="1:26" ht="12.75" customHeight="1">
      <c r="A537" s="154"/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</row>
    <row r="538" spans="1:26" ht="12.75" customHeight="1">
      <c r="A538" s="154"/>
      <c r="B538" s="15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</row>
    <row r="539" spans="1:26" ht="12.75" customHeight="1">
      <c r="A539" s="154"/>
      <c r="B539" s="15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  <c r="Z539" s="154"/>
    </row>
    <row r="540" spans="1:26" ht="12.75" customHeight="1">
      <c r="A540" s="154"/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</row>
    <row r="541" spans="1:26" ht="12.75" customHeight="1">
      <c r="A541" s="154"/>
      <c r="B541" s="154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  <c r="Z541" s="154"/>
    </row>
    <row r="542" spans="1:26" ht="12.75" customHeight="1">
      <c r="A542" s="154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  <c r="Z542" s="154"/>
    </row>
    <row r="543" spans="1:26" ht="12.75" customHeight="1">
      <c r="A543" s="154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  <c r="Z543" s="154"/>
    </row>
    <row r="544" spans="1:26" ht="12.75" customHeight="1">
      <c r="A544" s="154"/>
      <c r="B544" s="154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  <c r="Z544" s="154"/>
    </row>
    <row r="545" spans="1:26" ht="12.75" customHeight="1">
      <c r="A545" s="154"/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</row>
    <row r="546" spans="1:26" ht="12.75" customHeight="1">
      <c r="A546" s="154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  <c r="Z546" s="154"/>
    </row>
    <row r="547" spans="1:26" ht="12.75" customHeight="1">
      <c r="A547" s="154"/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  <c r="Z547" s="154"/>
    </row>
    <row r="548" spans="1:26" ht="12.75" customHeight="1">
      <c r="A548" s="154"/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  <c r="Z548" s="154"/>
    </row>
    <row r="549" spans="1:26" ht="12.75" customHeight="1">
      <c r="A549" s="154"/>
      <c r="B549" s="15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</row>
    <row r="550" spans="1:26" ht="12.75" customHeight="1">
      <c r="A550" s="154"/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</row>
    <row r="551" spans="1:26" ht="12.75" customHeight="1">
      <c r="A551" s="154"/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</row>
    <row r="552" spans="1:26" ht="12.75" customHeight="1">
      <c r="A552" s="154"/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</row>
    <row r="553" spans="1:26" ht="12.75" customHeight="1">
      <c r="A553" s="154"/>
      <c r="B553" s="15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</row>
    <row r="554" spans="1:26" ht="12.75" customHeight="1">
      <c r="A554" s="154"/>
      <c r="B554" s="15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  <c r="Z554" s="154"/>
    </row>
    <row r="555" spans="1:26" ht="12.75" customHeight="1">
      <c r="A555" s="154"/>
      <c r="B555" s="154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  <c r="Z555" s="154"/>
    </row>
    <row r="556" spans="1:26" ht="12.75" customHeight="1">
      <c r="A556" s="154"/>
      <c r="B556" s="154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  <c r="Z556" s="154"/>
    </row>
    <row r="557" spans="1:26" ht="12.75" customHeight="1">
      <c r="A557" s="154"/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</row>
    <row r="558" spans="1:26" ht="12.75" customHeight="1">
      <c r="A558" s="154"/>
      <c r="B558" s="154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  <c r="Z558" s="154"/>
    </row>
    <row r="559" spans="1:26" ht="12.75" customHeight="1">
      <c r="A559" s="154"/>
      <c r="B559" s="154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  <c r="Z559" s="154"/>
    </row>
    <row r="560" spans="1:26" ht="12.75" customHeight="1">
      <c r="A560" s="154"/>
      <c r="B560" s="154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  <c r="Z560" s="154"/>
    </row>
    <row r="561" spans="1:26" ht="12.75" customHeight="1">
      <c r="A561" s="154"/>
      <c r="B561" s="15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  <c r="Z561" s="154"/>
    </row>
    <row r="562" spans="1:26" ht="12.75" customHeight="1">
      <c r="A562" s="154"/>
      <c r="B562" s="154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  <c r="Z562" s="154"/>
    </row>
    <row r="563" spans="1:26" ht="12.75" customHeight="1">
      <c r="A563" s="154"/>
      <c r="B563" s="154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  <c r="Z563" s="154"/>
    </row>
    <row r="564" spans="1:26" ht="12.75" customHeight="1">
      <c r="A564" s="154"/>
      <c r="B564" s="154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  <c r="Z564" s="154"/>
    </row>
    <row r="565" spans="1:26" ht="12.75" customHeight="1">
      <c r="A565" s="154"/>
      <c r="B565" s="154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  <c r="Z565" s="154"/>
    </row>
    <row r="566" spans="1:26" ht="12.75" customHeight="1">
      <c r="A566" s="154"/>
      <c r="B566" s="154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  <c r="Z566" s="154"/>
    </row>
    <row r="567" spans="1:26" ht="12.75" customHeight="1">
      <c r="A567" s="154"/>
      <c r="B567" s="15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  <c r="Z567" s="154"/>
    </row>
    <row r="568" spans="1:26" ht="12.75" customHeight="1">
      <c r="A568" s="154"/>
      <c r="B568" s="154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  <c r="Z568" s="154"/>
    </row>
    <row r="569" spans="1:26" ht="12.75" customHeight="1">
      <c r="A569" s="154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  <c r="Z569" s="154"/>
    </row>
    <row r="570" spans="1:26" ht="12.75" customHeight="1">
      <c r="A570" s="154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  <c r="Z570" s="154"/>
    </row>
    <row r="571" spans="1:26" ht="12.75" customHeight="1">
      <c r="A571" s="154"/>
      <c r="B571" s="154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  <c r="Z571" s="154"/>
    </row>
    <row r="572" spans="1:26" ht="12.75" customHeight="1">
      <c r="A572" s="154"/>
      <c r="B572" s="154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  <c r="Z572" s="154"/>
    </row>
    <row r="573" spans="1:26" ht="12.75" customHeight="1">
      <c r="A573" s="154"/>
      <c r="B573" s="154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  <c r="Z573" s="154"/>
    </row>
    <row r="574" spans="1:26" ht="12.75" customHeight="1">
      <c r="A574" s="154"/>
      <c r="B574" s="154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  <c r="Z574" s="154"/>
    </row>
    <row r="575" spans="1:26" ht="12.75" customHeight="1">
      <c r="A575" s="154"/>
      <c r="B575" s="154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  <c r="Z575" s="154"/>
    </row>
    <row r="576" spans="1:26" ht="12.75" customHeight="1">
      <c r="A576" s="154"/>
      <c r="B576" s="154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  <c r="Z576" s="154"/>
    </row>
    <row r="577" spans="1:26" ht="12.75" customHeight="1">
      <c r="A577" s="154"/>
      <c r="B577" s="154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  <c r="Z577" s="154"/>
    </row>
    <row r="578" spans="1:26" ht="12.75" customHeight="1">
      <c r="A578" s="154"/>
      <c r="B578" s="154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  <c r="Z578" s="154"/>
    </row>
    <row r="579" spans="1:26" ht="12.75" customHeight="1">
      <c r="A579" s="154"/>
      <c r="B579" s="15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  <c r="Z579" s="154"/>
    </row>
    <row r="580" spans="1:26" ht="12.75" customHeight="1">
      <c r="A580" s="154"/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  <c r="Z580" s="154"/>
    </row>
    <row r="581" spans="1:26" ht="12.75" customHeight="1">
      <c r="A581" s="154"/>
      <c r="B581" s="15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  <c r="Z581" s="154"/>
    </row>
    <row r="582" spans="1:26" ht="12.75" customHeight="1">
      <c r="A582" s="154"/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  <c r="Z582" s="154"/>
    </row>
    <row r="583" spans="1:26" ht="12.75" customHeight="1">
      <c r="A583" s="154"/>
      <c r="B583" s="154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  <c r="Z583" s="154"/>
    </row>
    <row r="584" spans="1:26" ht="12.75" customHeight="1">
      <c r="A584" s="154"/>
      <c r="B584" s="154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  <c r="Z584" s="154"/>
    </row>
    <row r="585" spans="1:26" ht="12.75" customHeight="1">
      <c r="A585" s="154"/>
      <c r="B585" s="154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  <c r="Z585" s="154"/>
    </row>
    <row r="586" spans="1:26" ht="12.75" customHeight="1">
      <c r="A586" s="154"/>
      <c r="B586" s="154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  <c r="Z586" s="154"/>
    </row>
    <row r="587" spans="1:26" ht="12.75" customHeight="1">
      <c r="A587" s="154"/>
      <c r="B587" s="154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  <c r="Z587" s="154"/>
    </row>
    <row r="588" spans="1:26" ht="12.75" customHeight="1">
      <c r="A588" s="154"/>
      <c r="B588" s="154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  <c r="Z588" s="154"/>
    </row>
    <row r="589" spans="1:26" ht="12.75" customHeight="1">
      <c r="A589" s="154"/>
      <c r="B589" s="154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  <c r="Z589" s="154"/>
    </row>
    <row r="590" spans="1:26" ht="12.75" customHeight="1">
      <c r="A590" s="154"/>
      <c r="B590" s="154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</row>
    <row r="591" spans="1:26" ht="12.75" customHeight="1">
      <c r="A591" s="154"/>
      <c r="B591" s="15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</row>
    <row r="592" spans="1:26" ht="12.75" customHeight="1">
      <c r="A592" s="154"/>
      <c r="B592" s="15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</row>
    <row r="593" spans="1:26" ht="12.75" customHeight="1">
      <c r="A593" s="154"/>
      <c r="B593" s="15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</row>
    <row r="594" spans="1:26" ht="12.75" customHeight="1">
      <c r="A594" s="154"/>
      <c r="B594" s="154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</row>
    <row r="595" spans="1:26" ht="12.75" customHeight="1">
      <c r="A595" s="154"/>
      <c r="B595" s="15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</row>
    <row r="596" spans="1:26" ht="12.75" customHeight="1">
      <c r="A596" s="154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</row>
    <row r="597" spans="1:26" ht="12.75" customHeight="1">
      <c r="A597" s="154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</row>
    <row r="598" spans="1:26" ht="12.75" customHeight="1">
      <c r="A598" s="154"/>
      <c r="B598" s="154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</row>
    <row r="599" spans="1:26" ht="12.75" customHeight="1">
      <c r="A599" s="154"/>
      <c r="B599" s="154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</row>
    <row r="600" spans="1:26" ht="12.75" customHeight="1">
      <c r="A600" s="154"/>
      <c r="B600" s="15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</row>
    <row r="601" spans="1:26" ht="12.75" customHeight="1">
      <c r="A601" s="154"/>
      <c r="B601" s="154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</row>
    <row r="602" spans="1:26" ht="12.75" customHeight="1">
      <c r="A602" s="154"/>
      <c r="B602" s="15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</row>
    <row r="603" spans="1:26" ht="12.75" customHeight="1">
      <c r="A603" s="154"/>
      <c r="B603" s="154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</row>
    <row r="604" spans="1:26" ht="12.75" customHeight="1">
      <c r="A604" s="154"/>
      <c r="B604" s="154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  <c r="Z604" s="154"/>
    </row>
    <row r="605" spans="1:26" ht="12.75" customHeight="1">
      <c r="A605" s="154"/>
      <c r="B605" s="154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</row>
    <row r="606" spans="1:26" ht="12.75" customHeight="1">
      <c r="A606" s="154"/>
      <c r="B606" s="154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</row>
    <row r="607" spans="1:26" ht="12.75" customHeight="1">
      <c r="A607" s="154"/>
      <c r="B607" s="154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</row>
    <row r="608" spans="1:26" ht="12.75" customHeight="1">
      <c r="A608" s="154"/>
      <c r="B608" s="154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</row>
    <row r="609" spans="1:26" ht="12.75" customHeight="1">
      <c r="A609" s="154"/>
      <c r="B609" s="154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</row>
    <row r="610" spans="1:26" ht="12.75" customHeight="1">
      <c r="A610" s="154"/>
      <c r="B610" s="154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</row>
    <row r="611" spans="1:26" ht="12.75" customHeight="1">
      <c r="A611" s="154"/>
      <c r="B611" s="15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</row>
    <row r="612" spans="1:26" ht="12.75" customHeight="1">
      <c r="A612" s="154"/>
      <c r="B612" s="154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</row>
    <row r="613" spans="1:26" ht="12.75" customHeight="1">
      <c r="A613" s="154"/>
      <c r="B613" s="154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4"/>
    </row>
    <row r="614" spans="1:26" ht="12.75" customHeight="1">
      <c r="A614" s="154"/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  <c r="Z614" s="154"/>
    </row>
    <row r="615" spans="1:26" ht="12.75" customHeight="1">
      <c r="A615" s="154"/>
      <c r="B615" s="15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  <c r="Z615" s="154"/>
    </row>
    <row r="616" spans="1:26" ht="12.75" customHeight="1">
      <c r="A616" s="154"/>
      <c r="B616" s="154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</row>
    <row r="617" spans="1:26" ht="12.75" customHeight="1">
      <c r="A617" s="154"/>
      <c r="B617" s="154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</row>
    <row r="618" spans="1:26" ht="12.75" customHeight="1">
      <c r="A618" s="154"/>
      <c r="B618" s="154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</row>
    <row r="619" spans="1:26" ht="12.75" customHeight="1">
      <c r="A619" s="154"/>
      <c r="B619" s="154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  <c r="Z619" s="154"/>
    </row>
    <row r="620" spans="1:26" ht="12.75" customHeight="1">
      <c r="A620" s="154"/>
      <c r="B620" s="154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  <c r="Z620" s="154"/>
    </row>
    <row r="621" spans="1:26" ht="12.75" customHeight="1">
      <c r="A621" s="154"/>
      <c r="B621" s="154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  <c r="Z621" s="154"/>
    </row>
    <row r="622" spans="1:26" ht="12.75" customHeight="1">
      <c r="A622" s="154"/>
      <c r="B622" s="154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  <c r="Z622" s="154"/>
    </row>
    <row r="623" spans="1:26" ht="12.75" customHeight="1">
      <c r="A623" s="154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  <c r="Z623" s="154"/>
    </row>
    <row r="624" spans="1:26" ht="12.75" customHeight="1">
      <c r="A624" s="154"/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  <c r="Z624" s="154"/>
    </row>
    <row r="625" spans="1:26" ht="12.75" customHeight="1">
      <c r="A625" s="154"/>
      <c r="B625" s="15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  <c r="Z625" s="154"/>
    </row>
    <row r="626" spans="1:26" ht="12.75" customHeight="1">
      <c r="A626" s="154"/>
      <c r="B626" s="15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  <c r="Z626" s="154"/>
    </row>
    <row r="627" spans="1:26" ht="12.75" customHeight="1">
      <c r="A627" s="154"/>
      <c r="B627" s="15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  <c r="Z627" s="154"/>
    </row>
    <row r="628" spans="1:26" ht="12.75" customHeight="1">
      <c r="A628" s="154"/>
      <c r="B628" s="154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  <c r="Z628" s="154"/>
    </row>
    <row r="629" spans="1:26" ht="12.75" customHeight="1">
      <c r="A629" s="154"/>
      <c r="B629" s="154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X629" s="154"/>
      <c r="Y629" s="154"/>
      <c r="Z629" s="154"/>
    </row>
    <row r="630" spans="1:26" ht="12.75" customHeight="1">
      <c r="A630" s="154"/>
      <c r="B630" s="154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  <c r="Z630" s="154"/>
    </row>
    <row r="631" spans="1:26" ht="12.75" customHeight="1">
      <c r="A631" s="154"/>
      <c r="B631" s="154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</row>
    <row r="632" spans="1:26" ht="12.75" customHeight="1">
      <c r="A632" s="154"/>
      <c r="B632" s="154"/>
      <c r="C632" s="154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</row>
    <row r="633" spans="1:26" ht="12.75" customHeight="1">
      <c r="A633" s="154"/>
      <c r="B633" s="154"/>
      <c r="C633" s="154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</row>
    <row r="634" spans="1:26" ht="12.75" customHeight="1">
      <c r="A634" s="154"/>
      <c r="B634" s="154"/>
      <c r="C634" s="154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  <c r="Z634" s="154"/>
    </row>
    <row r="635" spans="1:26" ht="12.75" customHeight="1">
      <c r="A635" s="154"/>
      <c r="B635" s="154"/>
      <c r="C635" s="154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  <c r="Z635" s="154"/>
    </row>
    <row r="636" spans="1:26" ht="12.75" customHeight="1">
      <c r="A636" s="154"/>
      <c r="B636" s="154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</row>
    <row r="637" spans="1:26" ht="12.75" customHeight="1">
      <c r="A637" s="154"/>
      <c r="B637" s="154"/>
      <c r="C637" s="154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</row>
    <row r="638" spans="1:26" ht="12.75" customHeight="1">
      <c r="A638" s="154"/>
      <c r="B638" s="154"/>
      <c r="C638" s="154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</row>
    <row r="639" spans="1:26" ht="12.75" customHeight="1">
      <c r="A639" s="154"/>
      <c r="B639" s="154"/>
      <c r="C639" s="154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</row>
    <row r="640" spans="1:26" ht="12.75" customHeight="1">
      <c r="A640" s="154"/>
      <c r="B640" s="154"/>
      <c r="C640" s="154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</row>
    <row r="641" spans="1:26" ht="12.75" customHeight="1">
      <c r="A641" s="154"/>
      <c r="B641" s="154"/>
      <c r="C641" s="154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</row>
    <row r="642" spans="1:26" ht="12.75" customHeight="1">
      <c r="A642" s="154"/>
      <c r="B642" s="154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</row>
    <row r="643" spans="1:26" ht="12.75" customHeight="1">
      <c r="A643" s="154"/>
      <c r="B643" s="154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</row>
    <row r="644" spans="1:26" ht="12.75" customHeight="1">
      <c r="A644" s="154"/>
      <c r="B644" s="154"/>
      <c r="C644" s="154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</row>
    <row r="645" spans="1:26" ht="12.75" customHeight="1">
      <c r="A645" s="154"/>
      <c r="B645" s="154"/>
      <c r="C645" s="154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  <c r="Z645" s="154"/>
    </row>
    <row r="646" spans="1:26" ht="12.75" customHeight="1">
      <c r="A646" s="154"/>
      <c r="B646" s="154"/>
      <c r="C646" s="154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</row>
    <row r="647" spans="1:26" ht="12.75" customHeight="1">
      <c r="A647" s="154"/>
      <c r="B647" s="154"/>
      <c r="C647" s="154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</row>
    <row r="648" spans="1:26" ht="12.75" customHeight="1">
      <c r="A648" s="154"/>
      <c r="B648" s="15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</row>
    <row r="649" spans="1:26" ht="12.75" customHeight="1">
      <c r="A649" s="154"/>
      <c r="B649" s="154"/>
      <c r="C649" s="154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</row>
    <row r="650" spans="1:26" ht="12.75" customHeight="1">
      <c r="A650" s="154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</row>
    <row r="651" spans="1:26" ht="12.75" customHeight="1">
      <c r="A651" s="154"/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</row>
    <row r="652" spans="1:26" ht="12.75" customHeight="1">
      <c r="A652" s="154"/>
      <c r="B652" s="154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</row>
    <row r="653" spans="1:26" ht="12.75" customHeight="1">
      <c r="A653" s="154"/>
      <c r="B653" s="154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4"/>
    </row>
    <row r="654" spans="1:26" ht="12.75" customHeight="1">
      <c r="A654" s="154"/>
      <c r="B654" s="154"/>
      <c r="C654" s="154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</row>
    <row r="655" spans="1:26" ht="12.75" customHeight="1">
      <c r="A655" s="154"/>
      <c r="B655" s="154"/>
      <c r="C655" s="154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</row>
    <row r="656" spans="1:26" ht="12.75" customHeight="1">
      <c r="A656" s="154"/>
      <c r="B656" s="154"/>
      <c r="C656" s="154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</row>
    <row r="657" spans="1:26" ht="12.75" customHeight="1">
      <c r="A657" s="154"/>
      <c r="B657" s="154"/>
      <c r="C657" s="154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</row>
    <row r="658" spans="1:26" ht="12.75" customHeight="1">
      <c r="A658" s="154"/>
      <c r="B658" s="154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  <c r="Z658" s="154"/>
    </row>
    <row r="659" spans="1:26" ht="12.75" customHeight="1">
      <c r="A659" s="154"/>
      <c r="B659" s="154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4"/>
    </row>
    <row r="660" spans="1:26" ht="12.75" customHeight="1">
      <c r="A660" s="154"/>
      <c r="B660" s="154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4"/>
    </row>
    <row r="661" spans="1:26" ht="12.75" customHeight="1">
      <c r="A661" s="154"/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  <c r="Z661" s="154"/>
    </row>
    <row r="662" spans="1:26" ht="12.75" customHeight="1">
      <c r="A662" s="154"/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X662" s="154"/>
      <c r="Y662" s="154"/>
      <c r="Z662" s="154"/>
    </row>
    <row r="663" spans="1:26" ht="12.75" customHeight="1">
      <c r="A663" s="154"/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  <c r="Z663" s="154"/>
    </row>
    <row r="664" spans="1:26" ht="12.75" customHeight="1">
      <c r="A664" s="154"/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</row>
    <row r="665" spans="1:26" ht="12.75" customHeight="1">
      <c r="A665" s="154"/>
      <c r="B665" s="15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</row>
    <row r="666" spans="1:26" ht="12.75" customHeight="1">
      <c r="A666" s="154"/>
      <c r="B666" s="154"/>
      <c r="C666" s="154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</row>
    <row r="667" spans="1:26" ht="12.75" customHeight="1">
      <c r="A667" s="154"/>
      <c r="B667" s="154"/>
      <c r="C667" s="154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</row>
    <row r="668" spans="1:26" ht="12.75" customHeight="1">
      <c r="A668" s="154"/>
      <c r="B668" s="154"/>
      <c r="C668" s="154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</row>
    <row r="669" spans="1:26" ht="12.75" customHeight="1">
      <c r="A669" s="154"/>
      <c r="B669" s="154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</row>
    <row r="670" spans="1:26" ht="12.75" customHeight="1">
      <c r="A670" s="154"/>
      <c r="B670" s="154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</row>
    <row r="671" spans="1:26" ht="12.75" customHeight="1">
      <c r="A671" s="154"/>
      <c r="B671" s="154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</row>
    <row r="672" spans="1:26" ht="12.75" customHeight="1">
      <c r="A672" s="154"/>
      <c r="B672" s="154"/>
      <c r="C672" s="154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</row>
    <row r="673" spans="1:26" ht="12.75" customHeight="1">
      <c r="A673" s="154"/>
      <c r="B673" s="154"/>
      <c r="C673" s="154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</row>
    <row r="674" spans="1:26" ht="12.75" customHeight="1">
      <c r="A674" s="154"/>
      <c r="B674" s="154"/>
      <c r="C674" s="154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</row>
    <row r="675" spans="1:26" ht="12.75" customHeight="1">
      <c r="A675" s="154"/>
      <c r="B675" s="15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</row>
    <row r="676" spans="1:26" ht="12.75" customHeight="1">
      <c r="A676" s="154"/>
      <c r="B676" s="154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</row>
    <row r="677" spans="1:26" ht="12.75" customHeight="1">
      <c r="A677" s="154"/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</row>
    <row r="678" spans="1:26" ht="12.75" customHeight="1">
      <c r="A678" s="154"/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  <c r="Z678" s="154"/>
    </row>
    <row r="679" spans="1:26" ht="12.75" customHeight="1">
      <c r="A679" s="154"/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</row>
    <row r="680" spans="1:26" ht="12.75" customHeight="1">
      <c r="A680" s="154"/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</row>
    <row r="681" spans="1:26" ht="12.75" customHeight="1">
      <c r="A681" s="154"/>
      <c r="B681" s="154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</row>
    <row r="682" spans="1:26" ht="12.75" customHeight="1">
      <c r="A682" s="154"/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</row>
    <row r="683" spans="1:26" ht="12.75" customHeight="1">
      <c r="A683" s="154"/>
      <c r="B683" s="154"/>
      <c r="C683" s="154"/>
      <c r="D683" s="154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</row>
    <row r="684" spans="1:26" ht="12.75" customHeight="1">
      <c r="A684" s="154"/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</row>
    <row r="685" spans="1:26" ht="12.75" customHeight="1">
      <c r="A685" s="154"/>
      <c r="B685" s="154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</row>
    <row r="686" spans="1:26" ht="12.75" customHeight="1">
      <c r="A686" s="154"/>
      <c r="B686" s="154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</row>
    <row r="687" spans="1:26" ht="12.75" customHeight="1">
      <c r="A687" s="154"/>
      <c r="B687" s="154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</row>
    <row r="688" spans="1:26" ht="12.75" customHeight="1">
      <c r="A688" s="154"/>
      <c r="B688" s="154"/>
      <c r="C688" s="154"/>
      <c r="D688" s="154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</row>
    <row r="689" spans="1:26" ht="12.75" customHeight="1">
      <c r="A689" s="154"/>
      <c r="B689" s="154"/>
      <c r="C689" s="154"/>
      <c r="D689" s="154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</row>
    <row r="690" spans="1:26" ht="12.75" customHeight="1">
      <c r="A690" s="154"/>
      <c r="B690" s="154"/>
      <c r="C690" s="154"/>
      <c r="D690" s="154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</row>
    <row r="691" spans="1:26" ht="12.75" customHeight="1">
      <c r="A691" s="154"/>
      <c r="B691" s="154"/>
      <c r="C691" s="154"/>
      <c r="D691" s="154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</row>
    <row r="692" spans="1:26" ht="12.75" customHeight="1">
      <c r="A692" s="154"/>
      <c r="B692" s="154"/>
      <c r="C692" s="154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</row>
    <row r="693" spans="1:26" ht="12.75" customHeight="1">
      <c r="A693" s="154"/>
      <c r="B693" s="154"/>
      <c r="C693" s="154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</row>
    <row r="694" spans="1:26" ht="12.75" customHeight="1">
      <c r="A694" s="154"/>
      <c r="B694" s="154"/>
      <c r="C694" s="154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</row>
    <row r="695" spans="1:26" ht="12.75" customHeight="1">
      <c r="A695" s="154"/>
      <c r="B695" s="154"/>
      <c r="C695" s="154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</row>
    <row r="696" spans="1:26" ht="12.75" customHeight="1">
      <c r="A696" s="154"/>
      <c r="B696" s="154"/>
      <c r="C696" s="154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</row>
    <row r="697" spans="1:26" ht="12.75" customHeight="1">
      <c r="A697" s="154"/>
      <c r="B697" s="154"/>
      <c r="C697" s="154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</row>
    <row r="698" spans="1:26" ht="12.75" customHeight="1">
      <c r="A698" s="154"/>
      <c r="B698" s="154"/>
      <c r="C698" s="154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</row>
    <row r="699" spans="1:26" ht="12.75" customHeight="1">
      <c r="A699" s="154"/>
      <c r="B699" s="154"/>
      <c r="C699" s="154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</row>
    <row r="700" spans="1:26" ht="12.75" customHeight="1">
      <c r="A700" s="154"/>
      <c r="B700" s="154"/>
      <c r="C700" s="154"/>
      <c r="D700" s="154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  <c r="Z700" s="154"/>
    </row>
    <row r="701" spans="1:26" ht="12.75" customHeight="1">
      <c r="A701" s="154"/>
      <c r="B701" s="154"/>
      <c r="C701" s="154"/>
      <c r="D701" s="154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  <c r="Z701" s="154"/>
    </row>
    <row r="702" spans="1:26" ht="12.75" customHeight="1">
      <c r="A702" s="154"/>
      <c r="B702" s="154"/>
      <c r="C702" s="154"/>
      <c r="D702" s="154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  <c r="Z702" s="154"/>
    </row>
    <row r="703" spans="1:26" ht="12.75" customHeight="1">
      <c r="A703" s="154"/>
      <c r="B703" s="154"/>
      <c r="C703" s="154"/>
      <c r="D703" s="154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  <c r="Z703" s="154"/>
    </row>
    <row r="704" spans="1:26" ht="12.75" customHeight="1">
      <c r="A704" s="154"/>
      <c r="B704" s="154"/>
      <c r="C704" s="154"/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</row>
    <row r="705" spans="1:26" ht="12.75" customHeight="1">
      <c r="A705" s="154"/>
      <c r="B705" s="154"/>
      <c r="C705" s="154"/>
      <c r="D705" s="154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</row>
    <row r="706" spans="1:26" ht="12.75" customHeight="1">
      <c r="A706" s="154"/>
      <c r="B706" s="154"/>
      <c r="C706" s="154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</row>
    <row r="707" spans="1:26" ht="12.75" customHeight="1">
      <c r="A707" s="154"/>
      <c r="B707" s="154"/>
      <c r="C707" s="154"/>
      <c r="D707" s="154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</row>
    <row r="708" spans="1:26" ht="12.75" customHeight="1">
      <c r="A708" s="154"/>
      <c r="B708" s="154"/>
      <c r="C708" s="154"/>
      <c r="D708" s="154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</row>
    <row r="709" spans="1:26" ht="12.75" customHeight="1">
      <c r="A709" s="154"/>
      <c r="B709" s="154"/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</row>
    <row r="710" spans="1:26" ht="12.75" customHeight="1">
      <c r="A710" s="154"/>
      <c r="B710" s="154"/>
      <c r="C710" s="154"/>
      <c r="D710" s="154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  <c r="Z710" s="154"/>
    </row>
    <row r="711" spans="1:26" ht="12.75" customHeight="1">
      <c r="A711" s="154"/>
      <c r="B711" s="154"/>
      <c r="C711" s="154"/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  <c r="Z711" s="154"/>
    </row>
    <row r="712" spans="1:26" ht="12.75" customHeight="1">
      <c r="A712" s="154"/>
      <c r="B712" s="154"/>
      <c r="C712" s="154"/>
      <c r="D712" s="154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X712" s="154"/>
      <c r="Y712" s="154"/>
      <c r="Z712" s="154"/>
    </row>
    <row r="713" spans="1:26" ht="12.75" customHeight="1">
      <c r="A713" s="154"/>
      <c r="B713" s="154"/>
      <c r="C713" s="154"/>
      <c r="D713" s="154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  <c r="Z713" s="154"/>
    </row>
    <row r="714" spans="1:26" ht="12.75" customHeight="1">
      <c r="A714" s="154"/>
      <c r="B714" s="154"/>
      <c r="C714" s="154"/>
      <c r="D714" s="154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X714" s="154"/>
      <c r="Y714" s="154"/>
      <c r="Z714" s="154"/>
    </row>
    <row r="715" spans="1:26" ht="12.75" customHeight="1">
      <c r="A715" s="154"/>
      <c r="B715" s="154"/>
      <c r="C715" s="154"/>
      <c r="D715" s="154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X715" s="154"/>
      <c r="Y715" s="154"/>
      <c r="Z715" s="154"/>
    </row>
    <row r="716" spans="1:26" ht="12.75" customHeight="1">
      <c r="A716" s="154"/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X716" s="154"/>
      <c r="Y716" s="154"/>
      <c r="Z716" s="154"/>
    </row>
    <row r="717" spans="1:26" ht="12.75" customHeight="1">
      <c r="A717" s="154"/>
      <c r="B717" s="154"/>
      <c r="C717" s="154"/>
      <c r="D717" s="154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X717" s="154"/>
      <c r="Y717" s="154"/>
      <c r="Z717" s="154"/>
    </row>
    <row r="718" spans="1:26" ht="12.75" customHeight="1">
      <c r="A718" s="154"/>
      <c r="B718" s="154"/>
      <c r="C718" s="154"/>
      <c r="D718" s="154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X718" s="154"/>
      <c r="Y718" s="154"/>
      <c r="Z718" s="154"/>
    </row>
    <row r="719" spans="1:26" ht="12.75" customHeight="1">
      <c r="A719" s="154"/>
      <c r="B719" s="154"/>
      <c r="C719" s="154"/>
      <c r="D719" s="154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</row>
    <row r="720" spans="1:26" ht="12.75" customHeight="1">
      <c r="A720" s="154"/>
      <c r="B720" s="154"/>
      <c r="C720" s="154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</row>
    <row r="721" spans="1:26" ht="12.75" customHeight="1">
      <c r="A721" s="154"/>
      <c r="B721" s="154"/>
      <c r="C721" s="154"/>
      <c r="D721" s="154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</row>
    <row r="722" spans="1:26" ht="12.75" customHeight="1">
      <c r="A722" s="154"/>
      <c r="B722" s="154"/>
      <c r="C722" s="154"/>
      <c r="D722" s="154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X722" s="154"/>
      <c r="Y722" s="154"/>
      <c r="Z722" s="154"/>
    </row>
    <row r="723" spans="1:26" ht="12.75" customHeight="1">
      <c r="A723" s="154"/>
      <c r="B723" s="154"/>
      <c r="C723" s="154"/>
      <c r="D723" s="154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X723" s="154"/>
      <c r="Y723" s="154"/>
      <c r="Z723" s="154"/>
    </row>
    <row r="724" spans="1:26" ht="12.75" customHeight="1">
      <c r="A724" s="154"/>
      <c r="B724" s="154"/>
      <c r="C724" s="154"/>
      <c r="D724" s="154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X724" s="154"/>
      <c r="Y724" s="154"/>
      <c r="Z724" s="154"/>
    </row>
    <row r="725" spans="1:26" ht="12.75" customHeight="1">
      <c r="A725" s="154"/>
      <c r="B725" s="154"/>
      <c r="C725" s="154"/>
      <c r="D725" s="154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  <c r="Z725" s="154"/>
    </row>
    <row r="726" spans="1:26" ht="12.75" customHeight="1">
      <c r="A726" s="154"/>
      <c r="B726" s="154"/>
      <c r="C726" s="154"/>
      <c r="D726" s="154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  <c r="Z726" s="154"/>
    </row>
    <row r="727" spans="1:26" ht="12.75" customHeight="1">
      <c r="A727" s="154"/>
      <c r="B727" s="154"/>
      <c r="C727" s="154"/>
      <c r="D727" s="154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  <c r="Z727" s="154"/>
    </row>
    <row r="728" spans="1:26" ht="12.75" customHeight="1">
      <c r="A728" s="154"/>
      <c r="B728" s="154"/>
      <c r="C728" s="154"/>
      <c r="D728" s="154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X728" s="154"/>
      <c r="Y728" s="154"/>
      <c r="Z728" s="154"/>
    </row>
    <row r="729" spans="1:26" ht="12.75" customHeight="1">
      <c r="A729" s="154"/>
      <c r="B729" s="154"/>
      <c r="C729" s="154"/>
      <c r="D729" s="154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X729" s="154"/>
      <c r="Y729" s="154"/>
      <c r="Z729" s="154"/>
    </row>
    <row r="730" spans="1:26" ht="12.75" customHeight="1">
      <c r="A730" s="154"/>
      <c r="B730" s="154"/>
      <c r="C730" s="154"/>
      <c r="D730" s="154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X730" s="154"/>
      <c r="Y730" s="154"/>
      <c r="Z730" s="154"/>
    </row>
    <row r="731" spans="1:26" ht="12.75" customHeight="1">
      <c r="A731" s="154"/>
      <c r="B731" s="154"/>
      <c r="C731" s="154"/>
      <c r="D731" s="154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X731" s="154"/>
      <c r="Y731" s="154"/>
      <c r="Z731" s="154"/>
    </row>
    <row r="732" spans="1:26" ht="12.75" customHeight="1">
      <c r="A732" s="154"/>
      <c r="B732" s="154"/>
      <c r="C732" s="154"/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X732" s="154"/>
      <c r="Y732" s="154"/>
      <c r="Z732" s="154"/>
    </row>
    <row r="733" spans="1:26" ht="12.75" customHeight="1">
      <c r="A733" s="154"/>
      <c r="B733" s="154"/>
      <c r="C733" s="154"/>
      <c r="D733" s="154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X733" s="154"/>
      <c r="Y733" s="154"/>
      <c r="Z733" s="154"/>
    </row>
    <row r="734" spans="1:26" ht="12.75" customHeight="1">
      <c r="A734" s="154"/>
      <c r="B734" s="154"/>
      <c r="C734" s="154"/>
      <c r="D734" s="154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  <c r="Z734" s="154"/>
    </row>
    <row r="735" spans="1:26" ht="12.75" customHeight="1">
      <c r="A735" s="154"/>
      <c r="B735" s="154"/>
      <c r="C735" s="154"/>
      <c r="D735" s="154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  <c r="Z735" s="154"/>
    </row>
    <row r="736" spans="1:26" ht="12.75" customHeight="1">
      <c r="A736" s="154"/>
      <c r="B736" s="154"/>
      <c r="C736" s="154"/>
      <c r="D736" s="154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</row>
    <row r="737" spans="1:26" ht="12.75" customHeight="1">
      <c r="A737" s="154"/>
      <c r="B737" s="154"/>
      <c r="C737" s="154"/>
      <c r="D737" s="154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X737" s="154"/>
      <c r="Y737" s="154"/>
      <c r="Z737" s="154"/>
    </row>
    <row r="738" spans="1:26" ht="12.75" customHeight="1">
      <c r="A738" s="154"/>
      <c r="B738" s="154"/>
      <c r="C738" s="154"/>
      <c r="D738" s="154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X738" s="154"/>
      <c r="Y738" s="154"/>
      <c r="Z738" s="154"/>
    </row>
    <row r="739" spans="1:26" ht="12.75" customHeight="1">
      <c r="A739" s="154"/>
      <c r="B739" s="154"/>
      <c r="C739" s="154"/>
      <c r="D739" s="154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X739" s="154"/>
      <c r="Y739" s="154"/>
      <c r="Z739" s="154"/>
    </row>
    <row r="740" spans="1:26" ht="12.75" customHeight="1">
      <c r="A740" s="154"/>
      <c r="B740" s="154"/>
      <c r="C740" s="154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  <c r="Z740" s="154"/>
    </row>
    <row r="741" spans="1:26" ht="12.75" customHeight="1">
      <c r="A741" s="154"/>
      <c r="B741" s="154"/>
      <c r="C741" s="154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  <c r="Z741" s="154"/>
    </row>
    <row r="742" spans="1:26" ht="12.75" customHeight="1">
      <c r="A742" s="154"/>
      <c r="B742" s="154"/>
      <c r="C742" s="154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  <c r="Z742" s="154"/>
    </row>
    <row r="743" spans="1:26" ht="12.75" customHeight="1">
      <c r="A743" s="154"/>
      <c r="B743" s="154"/>
      <c r="C743" s="154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  <c r="Z743" s="154"/>
    </row>
    <row r="744" spans="1:26" ht="12.75" customHeight="1">
      <c r="A744" s="154"/>
      <c r="B744" s="154"/>
      <c r="C744" s="154"/>
      <c r="D744" s="154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</row>
    <row r="745" spans="1:26" ht="12.75" customHeight="1">
      <c r="A745" s="154"/>
      <c r="B745" s="154"/>
      <c r="C745" s="154"/>
      <c r="D745" s="154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  <c r="Z745" s="154"/>
    </row>
    <row r="746" spans="1:26" ht="12.75" customHeight="1">
      <c r="A746" s="154"/>
      <c r="B746" s="154"/>
      <c r="C746" s="154"/>
      <c r="D746" s="154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  <c r="Z746" s="154"/>
    </row>
    <row r="747" spans="1:26" ht="12.75" customHeight="1">
      <c r="A747" s="154"/>
      <c r="B747" s="154"/>
      <c r="C747" s="154"/>
      <c r="D747" s="154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  <c r="Z747" s="154"/>
    </row>
    <row r="748" spans="1:26" ht="12.75" customHeight="1">
      <c r="A748" s="154"/>
      <c r="B748" s="154"/>
      <c r="C748" s="154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  <c r="Z748" s="154"/>
    </row>
    <row r="749" spans="1:26" ht="12.75" customHeight="1">
      <c r="A749" s="154"/>
      <c r="B749" s="154"/>
      <c r="C749" s="154"/>
      <c r="D749" s="154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</row>
    <row r="750" spans="1:26" ht="12.75" customHeight="1">
      <c r="A750" s="154"/>
      <c r="B750" s="154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</row>
    <row r="751" spans="1:26" ht="12.75" customHeight="1">
      <c r="A751" s="154"/>
      <c r="B751" s="154"/>
      <c r="C751" s="154"/>
      <c r="D751" s="154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</row>
    <row r="752" spans="1:26" ht="12.75" customHeight="1">
      <c r="A752" s="154"/>
      <c r="B752" s="154"/>
      <c r="C752" s="154"/>
      <c r="D752" s="154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X752" s="154"/>
      <c r="Y752" s="154"/>
      <c r="Z752" s="154"/>
    </row>
    <row r="753" spans="1:26" ht="12.75" customHeight="1">
      <c r="A753" s="154"/>
      <c r="B753" s="154"/>
      <c r="C753" s="154"/>
      <c r="D753" s="154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X753" s="154"/>
      <c r="Y753" s="154"/>
      <c r="Z753" s="154"/>
    </row>
    <row r="754" spans="1:26" ht="12.75" customHeight="1">
      <c r="A754" s="154"/>
      <c r="B754" s="154"/>
      <c r="C754" s="154"/>
      <c r="D754" s="154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X754" s="154"/>
      <c r="Y754" s="154"/>
      <c r="Z754" s="154"/>
    </row>
    <row r="755" spans="1:26" ht="12.75" customHeight="1">
      <c r="A755" s="154"/>
      <c r="B755" s="154"/>
      <c r="C755" s="154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</row>
    <row r="756" spans="1:26" ht="12.75" customHeight="1">
      <c r="A756" s="154"/>
      <c r="B756" s="154"/>
      <c r="C756" s="154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  <c r="Z756" s="154"/>
    </row>
    <row r="757" spans="1:26" ht="12.75" customHeight="1">
      <c r="A757" s="154"/>
      <c r="B757" s="154"/>
      <c r="C757" s="154"/>
      <c r="D757" s="154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  <c r="Z757" s="154"/>
    </row>
    <row r="758" spans="1:26" ht="12.75" customHeight="1">
      <c r="A758" s="154"/>
      <c r="B758" s="154"/>
      <c r="C758" s="154"/>
      <c r="D758" s="154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X758" s="154"/>
      <c r="Y758" s="154"/>
      <c r="Z758" s="154"/>
    </row>
    <row r="759" spans="1:26" ht="12.75" customHeight="1">
      <c r="A759" s="154"/>
      <c r="B759" s="154"/>
      <c r="C759" s="154"/>
      <c r="D759" s="154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  <c r="Z759" s="154"/>
    </row>
    <row r="760" spans="1:26" ht="12.75" customHeight="1">
      <c r="A760" s="154"/>
      <c r="B760" s="154"/>
      <c r="C760" s="154"/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X760" s="154"/>
      <c r="Y760" s="154"/>
      <c r="Z760" s="154"/>
    </row>
    <row r="761" spans="1:26" ht="12.75" customHeight="1">
      <c r="A761" s="154"/>
      <c r="B761" s="154"/>
      <c r="C761" s="154"/>
      <c r="D761" s="154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X761" s="154"/>
      <c r="Y761" s="154"/>
      <c r="Z761" s="154"/>
    </row>
    <row r="762" spans="1:26" ht="12.75" customHeight="1">
      <c r="A762" s="154"/>
      <c r="B762" s="154"/>
      <c r="C762" s="154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X762" s="154"/>
      <c r="Y762" s="154"/>
      <c r="Z762" s="154"/>
    </row>
    <row r="763" spans="1:26" ht="12.75" customHeight="1">
      <c r="A763" s="154"/>
      <c r="B763" s="154"/>
      <c r="C763" s="154"/>
      <c r="D763" s="154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X763" s="154"/>
      <c r="Y763" s="154"/>
      <c r="Z763" s="154"/>
    </row>
    <row r="764" spans="1:26" ht="12.75" customHeight="1">
      <c r="A764" s="154"/>
      <c r="B764" s="154"/>
      <c r="C764" s="154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  <c r="Z764" s="154"/>
    </row>
    <row r="765" spans="1:26" ht="12.75" customHeight="1">
      <c r="A765" s="154"/>
      <c r="B765" s="154"/>
      <c r="C765" s="15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  <c r="Z765" s="154"/>
    </row>
    <row r="766" spans="1:26" ht="12.75" customHeight="1">
      <c r="A766" s="154"/>
      <c r="B766" s="154"/>
      <c r="C766" s="154"/>
      <c r="D766" s="154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</row>
    <row r="767" spans="1:26" ht="12.75" customHeight="1">
      <c r="A767" s="154"/>
      <c r="B767" s="154"/>
      <c r="C767" s="154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X767" s="154"/>
      <c r="Y767" s="154"/>
      <c r="Z767" s="154"/>
    </row>
    <row r="768" spans="1:26" ht="12.75" customHeight="1">
      <c r="A768" s="154"/>
      <c r="B768" s="154"/>
      <c r="C768" s="154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  <c r="Z768" s="154"/>
    </row>
    <row r="769" spans="1:26" ht="12.75" customHeight="1">
      <c r="A769" s="154"/>
      <c r="B769" s="154"/>
      <c r="C769" s="154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  <c r="Z769" s="154"/>
    </row>
    <row r="770" spans="1:26" ht="12.75" customHeight="1">
      <c r="A770" s="154"/>
      <c r="B770" s="154"/>
      <c r="C770" s="154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</row>
    <row r="771" spans="1:26" ht="12.75" customHeight="1">
      <c r="A771" s="154"/>
      <c r="B771" s="154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</row>
    <row r="772" spans="1:26" ht="12.75" customHeight="1">
      <c r="A772" s="154"/>
      <c r="B772" s="154"/>
      <c r="C772" s="154"/>
      <c r="D772" s="154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X772" s="154"/>
      <c r="Y772" s="154"/>
      <c r="Z772" s="154"/>
    </row>
    <row r="773" spans="1:26" ht="12.75" customHeight="1">
      <c r="A773" s="154"/>
      <c r="B773" s="154"/>
      <c r="C773" s="154"/>
      <c r="D773" s="154"/>
      <c r="E773" s="154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  <c r="X773" s="154"/>
      <c r="Y773" s="154"/>
      <c r="Z773" s="154"/>
    </row>
    <row r="774" spans="1:26" ht="12.75" customHeight="1">
      <c r="A774" s="154"/>
      <c r="B774" s="154"/>
      <c r="C774" s="154"/>
      <c r="D774" s="154"/>
      <c r="E774" s="154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  <c r="X774" s="154"/>
      <c r="Y774" s="154"/>
      <c r="Z774" s="154"/>
    </row>
    <row r="775" spans="1:26" ht="12.75" customHeight="1">
      <c r="A775" s="154"/>
      <c r="B775" s="154"/>
      <c r="C775" s="154"/>
      <c r="D775" s="154"/>
      <c r="E775" s="154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  <c r="X775" s="154"/>
      <c r="Y775" s="154"/>
      <c r="Z775" s="154"/>
    </row>
    <row r="776" spans="1:26" ht="12.75" customHeight="1">
      <c r="A776" s="154"/>
      <c r="B776" s="154"/>
      <c r="C776" s="154"/>
      <c r="D776" s="154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  <c r="X776" s="154"/>
      <c r="Y776" s="154"/>
      <c r="Z776" s="154"/>
    </row>
    <row r="777" spans="1:26" ht="12.75" customHeight="1">
      <c r="A777" s="154"/>
      <c r="B777" s="154"/>
      <c r="C777" s="154"/>
      <c r="D777" s="154"/>
      <c r="E777" s="154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  <c r="X777" s="154"/>
      <c r="Y777" s="154"/>
      <c r="Z777" s="154"/>
    </row>
    <row r="778" spans="1:26" ht="12.75" customHeight="1">
      <c r="A778" s="154"/>
      <c r="B778" s="154"/>
      <c r="C778" s="154"/>
      <c r="D778" s="154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X778" s="154"/>
      <c r="Y778" s="154"/>
      <c r="Z778" s="154"/>
    </row>
    <row r="779" spans="1:26" ht="12.75" customHeight="1">
      <c r="A779" s="154"/>
      <c r="B779" s="154"/>
      <c r="C779" s="154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  <c r="X779" s="154"/>
      <c r="Y779" s="154"/>
      <c r="Z779" s="154"/>
    </row>
    <row r="780" spans="1:26" ht="12.75" customHeight="1">
      <c r="A780" s="154"/>
      <c r="B780" s="154"/>
      <c r="C780" s="154"/>
      <c r="D780" s="154"/>
      <c r="E780" s="154"/>
      <c r="F780" s="154"/>
      <c r="G780" s="154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  <c r="X780" s="154"/>
      <c r="Y780" s="154"/>
      <c r="Z780" s="154"/>
    </row>
    <row r="781" spans="1:26" ht="12.75" customHeight="1">
      <c r="A781" s="154"/>
      <c r="B781" s="154"/>
      <c r="C781" s="154"/>
      <c r="D781" s="154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  <c r="X781" s="154"/>
      <c r="Y781" s="154"/>
      <c r="Z781" s="154"/>
    </row>
    <row r="782" spans="1:26" ht="12.75" customHeight="1">
      <c r="A782" s="154"/>
      <c r="B782" s="154"/>
      <c r="C782" s="154"/>
      <c r="D782" s="154"/>
      <c r="E782" s="154"/>
      <c r="F782" s="154"/>
      <c r="G782" s="154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  <c r="X782" s="154"/>
      <c r="Y782" s="154"/>
      <c r="Z782" s="154"/>
    </row>
    <row r="783" spans="1:26" ht="12.75" customHeight="1">
      <c r="A783" s="154"/>
      <c r="B783" s="154"/>
      <c r="C783" s="154"/>
      <c r="D783" s="154"/>
      <c r="E783" s="154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  <c r="X783" s="154"/>
      <c r="Y783" s="154"/>
      <c r="Z783" s="154"/>
    </row>
    <row r="784" spans="1:26" ht="12.75" customHeight="1">
      <c r="A784" s="154"/>
      <c r="B784" s="154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  <c r="X784" s="154"/>
      <c r="Y784" s="154"/>
      <c r="Z784" s="154"/>
    </row>
    <row r="785" spans="1:26" ht="12.75" customHeight="1">
      <c r="A785" s="154"/>
      <c r="B785" s="154"/>
      <c r="C785" s="154"/>
      <c r="D785" s="154"/>
      <c r="E785" s="154"/>
      <c r="F785" s="154"/>
      <c r="G785" s="154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  <c r="X785" s="154"/>
      <c r="Y785" s="154"/>
      <c r="Z785" s="154"/>
    </row>
    <row r="786" spans="1:26" ht="12.75" customHeight="1">
      <c r="A786" s="154"/>
      <c r="B786" s="154"/>
      <c r="C786" s="154"/>
      <c r="D786" s="154"/>
      <c r="E786" s="154"/>
      <c r="F786" s="154"/>
      <c r="G786" s="154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  <c r="X786" s="154"/>
      <c r="Y786" s="154"/>
      <c r="Z786" s="154"/>
    </row>
    <row r="787" spans="1:26" ht="12.75" customHeight="1">
      <c r="A787" s="154"/>
      <c r="B787" s="154"/>
      <c r="C787" s="154"/>
      <c r="D787" s="154"/>
      <c r="E787" s="154"/>
      <c r="F787" s="154"/>
      <c r="G787" s="154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  <c r="X787" s="154"/>
      <c r="Y787" s="154"/>
      <c r="Z787" s="154"/>
    </row>
    <row r="788" spans="1:26" ht="12.75" customHeight="1">
      <c r="A788" s="154"/>
      <c r="B788" s="154"/>
      <c r="C788" s="154"/>
      <c r="D788" s="154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  <c r="X788" s="154"/>
      <c r="Y788" s="154"/>
      <c r="Z788" s="154"/>
    </row>
    <row r="789" spans="1:26" ht="12.75" customHeight="1">
      <c r="A789" s="154"/>
      <c r="B789" s="154"/>
      <c r="C789" s="154"/>
      <c r="D789" s="154"/>
      <c r="E789" s="154"/>
      <c r="F789" s="154"/>
      <c r="G789" s="154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  <c r="X789" s="154"/>
      <c r="Y789" s="154"/>
      <c r="Z789" s="154"/>
    </row>
    <row r="790" spans="1:26" ht="12.75" customHeight="1">
      <c r="A790" s="154"/>
      <c r="B790" s="154"/>
      <c r="C790" s="154"/>
      <c r="D790" s="154"/>
      <c r="E790" s="154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X790" s="154"/>
      <c r="Y790" s="154"/>
      <c r="Z790" s="154"/>
    </row>
    <row r="791" spans="1:26" ht="12.75" customHeight="1">
      <c r="A791" s="154"/>
      <c r="B791" s="154"/>
      <c r="C791" s="154"/>
      <c r="D791" s="154"/>
      <c r="E791" s="154"/>
      <c r="F791" s="154"/>
      <c r="G791" s="154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  <c r="X791" s="154"/>
      <c r="Y791" s="154"/>
      <c r="Z791" s="154"/>
    </row>
    <row r="792" spans="1:26" ht="12.75" customHeight="1">
      <c r="A792" s="154"/>
      <c r="B792" s="154"/>
      <c r="C792" s="154"/>
      <c r="D792" s="154"/>
      <c r="E792" s="154"/>
      <c r="F792" s="154"/>
      <c r="G792" s="154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  <c r="X792" s="154"/>
      <c r="Y792" s="154"/>
      <c r="Z792" s="154"/>
    </row>
    <row r="793" spans="1:26" ht="12.75" customHeight="1">
      <c r="A793" s="154"/>
      <c r="B793" s="154"/>
      <c r="C793" s="154"/>
      <c r="D793" s="154"/>
      <c r="E793" s="154"/>
      <c r="F793" s="154"/>
      <c r="G793" s="154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  <c r="X793" s="154"/>
      <c r="Y793" s="154"/>
      <c r="Z793" s="154"/>
    </row>
    <row r="794" spans="1:26" ht="12.75" customHeight="1">
      <c r="A794" s="154"/>
      <c r="B794" s="154"/>
      <c r="C794" s="154"/>
      <c r="D794" s="154"/>
      <c r="E794" s="154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X794" s="154"/>
      <c r="Y794" s="154"/>
      <c r="Z794" s="154"/>
    </row>
    <row r="795" spans="1:26" ht="12.75" customHeight="1">
      <c r="A795" s="154"/>
      <c r="B795" s="154"/>
      <c r="C795" s="154"/>
      <c r="D795" s="154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  <c r="X795" s="154"/>
      <c r="Y795" s="154"/>
      <c r="Z795" s="154"/>
    </row>
    <row r="796" spans="1:26" ht="12.75" customHeight="1">
      <c r="A796" s="154"/>
      <c r="B796" s="154"/>
      <c r="C796" s="154"/>
      <c r="D796" s="154"/>
      <c r="E796" s="154"/>
      <c r="F796" s="154"/>
      <c r="G796" s="154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  <c r="X796" s="154"/>
      <c r="Y796" s="154"/>
      <c r="Z796" s="154"/>
    </row>
    <row r="797" spans="1:26" ht="12.75" customHeight="1">
      <c r="A797" s="154"/>
      <c r="B797" s="154"/>
      <c r="C797" s="154"/>
      <c r="D797" s="154"/>
      <c r="E797" s="154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  <c r="X797" s="154"/>
      <c r="Y797" s="154"/>
      <c r="Z797" s="154"/>
    </row>
    <row r="798" spans="1:26" ht="12.75" customHeight="1">
      <c r="A798" s="154"/>
      <c r="B798" s="154"/>
      <c r="C798" s="154"/>
      <c r="D798" s="154"/>
      <c r="E798" s="154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  <c r="X798" s="154"/>
      <c r="Y798" s="154"/>
      <c r="Z798" s="154"/>
    </row>
    <row r="799" spans="1:26" ht="12.75" customHeight="1">
      <c r="A799" s="154"/>
      <c r="B799" s="154"/>
      <c r="C799" s="154"/>
      <c r="D799" s="154"/>
      <c r="E799" s="154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X799" s="154"/>
      <c r="Y799" s="154"/>
      <c r="Z799" s="154"/>
    </row>
    <row r="800" spans="1:26" ht="12.75" customHeight="1">
      <c r="A800" s="154"/>
      <c r="B800" s="154"/>
      <c r="C800" s="154"/>
      <c r="D800" s="154"/>
      <c r="E800" s="154"/>
      <c r="F800" s="154"/>
      <c r="G800" s="154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  <c r="X800" s="154"/>
      <c r="Y800" s="154"/>
      <c r="Z800" s="154"/>
    </row>
    <row r="801" spans="1:26" ht="12.75" customHeight="1">
      <c r="A801" s="154"/>
      <c r="B801" s="154"/>
      <c r="C801" s="154"/>
      <c r="D801" s="154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X801" s="154"/>
      <c r="Y801" s="154"/>
      <c r="Z801" s="154"/>
    </row>
    <row r="802" spans="1:26" ht="12.75" customHeight="1">
      <c r="A802" s="154"/>
      <c r="B802" s="154"/>
      <c r="C802" s="154"/>
      <c r="D802" s="154"/>
      <c r="E802" s="154"/>
      <c r="F802" s="154"/>
      <c r="G802" s="154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  <c r="X802" s="154"/>
      <c r="Y802" s="154"/>
      <c r="Z802" s="154"/>
    </row>
    <row r="803" spans="1:26" ht="12.75" customHeight="1">
      <c r="A803" s="154"/>
      <c r="B803" s="154"/>
      <c r="C803" s="154"/>
      <c r="D803" s="154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  <c r="X803" s="154"/>
      <c r="Y803" s="154"/>
      <c r="Z803" s="154"/>
    </row>
    <row r="804" spans="1:26" ht="12.75" customHeight="1">
      <c r="A804" s="154"/>
      <c r="B804" s="154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X804" s="154"/>
      <c r="Y804" s="154"/>
      <c r="Z804" s="154"/>
    </row>
    <row r="805" spans="1:26" ht="12.75" customHeight="1">
      <c r="A805" s="154"/>
      <c r="B805" s="154"/>
      <c r="C805" s="154"/>
      <c r="D805" s="154"/>
      <c r="E805" s="154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  <c r="X805" s="154"/>
      <c r="Y805" s="154"/>
      <c r="Z805" s="154"/>
    </row>
    <row r="806" spans="1:26" ht="12.75" customHeight="1">
      <c r="A806" s="154"/>
      <c r="B806" s="154"/>
      <c r="C806" s="154"/>
      <c r="D806" s="154"/>
      <c r="E806" s="154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  <c r="X806" s="154"/>
      <c r="Y806" s="154"/>
      <c r="Z806" s="154"/>
    </row>
    <row r="807" spans="1:26" ht="12.75" customHeight="1">
      <c r="A807" s="154"/>
      <c r="B807" s="154"/>
      <c r="C807" s="154"/>
      <c r="D807" s="154"/>
      <c r="E807" s="154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  <c r="X807" s="154"/>
      <c r="Y807" s="154"/>
      <c r="Z807" s="154"/>
    </row>
    <row r="808" spans="1:26" ht="12.75" customHeight="1">
      <c r="A808" s="154"/>
      <c r="B808" s="154"/>
      <c r="C808" s="154"/>
      <c r="D808" s="154"/>
      <c r="E808" s="154"/>
      <c r="F808" s="154"/>
      <c r="G808" s="154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  <c r="X808" s="154"/>
      <c r="Y808" s="154"/>
      <c r="Z808" s="154"/>
    </row>
    <row r="809" spans="1:26" ht="12.75" customHeight="1">
      <c r="A809" s="154"/>
      <c r="B809" s="154"/>
      <c r="C809" s="154"/>
      <c r="D809" s="154"/>
      <c r="E809" s="154"/>
      <c r="F809" s="154"/>
      <c r="G809" s="154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  <c r="X809" s="154"/>
      <c r="Y809" s="154"/>
      <c r="Z809" s="154"/>
    </row>
    <row r="810" spans="1:26" ht="12.75" customHeight="1">
      <c r="A810" s="154"/>
      <c r="B810" s="154"/>
      <c r="C810" s="154"/>
      <c r="D810" s="154"/>
      <c r="E810" s="154"/>
      <c r="F810" s="154"/>
      <c r="G810" s="154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  <c r="X810" s="154"/>
      <c r="Y810" s="154"/>
      <c r="Z810" s="154"/>
    </row>
    <row r="811" spans="1:26" ht="12.75" customHeight="1">
      <c r="A811" s="154"/>
      <c r="B811" s="154"/>
      <c r="C811" s="154"/>
      <c r="D811" s="154"/>
      <c r="E811" s="154"/>
      <c r="F811" s="154"/>
      <c r="G811" s="154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  <c r="X811" s="154"/>
      <c r="Y811" s="154"/>
      <c r="Z811" s="154"/>
    </row>
    <row r="812" spans="1:26" ht="12.75" customHeight="1">
      <c r="A812" s="154"/>
      <c r="B812" s="154"/>
      <c r="C812" s="154"/>
      <c r="D812" s="154"/>
      <c r="E812" s="154"/>
      <c r="F812" s="154"/>
      <c r="G812" s="154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  <c r="X812" s="154"/>
      <c r="Y812" s="154"/>
      <c r="Z812" s="154"/>
    </row>
    <row r="813" spans="1:26" ht="12.75" customHeight="1">
      <c r="A813" s="154"/>
      <c r="B813" s="154"/>
      <c r="C813" s="154"/>
      <c r="D813" s="154"/>
      <c r="E813" s="154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  <c r="X813" s="154"/>
      <c r="Y813" s="154"/>
      <c r="Z813" s="154"/>
    </row>
    <row r="814" spans="1:26" ht="12.75" customHeight="1">
      <c r="A814" s="154"/>
      <c r="B814" s="154"/>
      <c r="C814" s="154"/>
      <c r="D814" s="154"/>
      <c r="E814" s="154"/>
      <c r="F814" s="154"/>
      <c r="G814" s="154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  <c r="X814" s="154"/>
      <c r="Y814" s="154"/>
      <c r="Z814" s="154"/>
    </row>
    <row r="815" spans="1:26" ht="12.75" customHeight="1">
      <c r="A815" s="154"/>
      <c r="B815" s="154"/>
      <c r="C815" s="154"/>
      <c r="D815" s="154"/>
      <c r="E815" s="154"/>
      <c r="F815" s="154"/>
      <c r="G815" s="154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  <c r="X815" s="154"/>
      <c r="Y815" s="154"/>
      <c r="Z815" s="154"/>
    </row>
    <row r="816" spans="1:26" ht="12.75" customHeight="1">
      <c r="A816" s="154"/>
      <c r="B816" s="154"/>
      <c r="C816" s="154"/>
      <c r="D816" s="154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  <c r="X816" s="154"/>
      <c r="Y816" s="154"/>
      <c r="Z816" s="154"/>
    </row>
    <row r="817" spans="1:26" ht="12.75" customHeight="1">
      <c r="A817" s="154"/>
      <c r="B817" s="154"/>
      <c r="C817" s="154"/>
      <c r="D817" s="154"/>
      <c r="E817" s="154"/>
      <c r="F817" s="154"/>
      <c r="G817" s="154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  <c r="X817" s="154"/>
      <c r="Y817" s="154"/>
      <c r="Z817" s="154"/>
    </row>
    <row r="818" spans="1:26" ht="12.75" customHeight="1">
      <c r="A818" s="154"/>
      <c r="B818" s="154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  <c r="X818" s="154"/>
      <c r="Y818" s="154"/>
      <c r="Z818" s="154"/>
    </row>
    <row r="819" spans="1:26" ht="12.75" customHeight="1">
      <c r="A819" s="154"/>
      <c r="B819" s="154"/>
      <c r="C819" s="154"/>
      <c r="D819" s="154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  <c r="X819" s="154"/>
      <c r="Y819" s="154"/>
      <c r="Z819" s="154"/>
    </row>
    <row r="820" spans="1:26" ht="12.75" customHeight="1">
      <c r="A820" s="154"/>
      <c r="B820" s="154"/>
      <c r="C820" s="154"/>
      <c r="D820" s="154"/>
      <c r="E820" s="154"/>
      <c r="F820" s="154"/>
      <c r="G820" s="154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  <c r="X820" s="154"/>
      <c r="Y820" s="154"/>
      <c r="Z820" s="154"/>
    </row>
    <row r="821" spans="1:26" ht="12.75" customHeight="1">
      <c r="A821" s="154"/>
      <c r="B821" s="154"/>
      <c r="C821" s="154"/>
      <c r="D821" s="154"/>
      <c r="E821" s="154"/>
      <c r="F821" s="154"/>
      <c r="G821" s="154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  <c r="X821" s="154"/>
      <c r="Y821" s="154"/>
      <c r="Z821" s="154"/>
    </row>
    <row r="822" spans="1:26" ht="12.75" customHeight="1">
      <c r="A822" s="154"/>
      <c r="B822" s="154"/>
      <c r="C822" s="154"/>
      <c r="D822" s="154"/>
      <c r="E822" s="154"/>
      <c r="F822" s="154"/>
      <c r="G822" s="154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  <c r="X822" s="154"/>
      <c r="Y822" s="154"/>
      <c r="Z822" s="154"/>
    </row>
    <row r="823" spans="1:26" ht="12.75" customHeight="1">
      <c r="A823" s="154"/>
      <c r="B823" s="154"/>
      <c r="C823" s="154"/>
      <c r="D823" s="154"/>
      <c r="E823" s="154"/>
      <c r="F823" s="154"/>
      <c r="G823" s="154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  <c r="X823" s="154"/>
      <c r="Y823" s="154"/>
      <c r="Z823" s="154"/>
    </row>
    <row r="824" spans="1:26" ht="12.75" customHeight="1">
      <c r="A824" s="154"/>
      <c r="B824" s="154"/>
      <c r="C824" s="154"/>
      <c r="D824" s="154"/>
      <c r="E824" s="154"/>
      <c r="F824" s="154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  <c r="Z824" s="154"/>
    </row>
    <row r="825" spans="1:26" ht="12.75" customHeight="1">
      <c r="A825" s="154"/>
      <c r="B825" s="154"/>
      <c r="C825" s="154"/>
      <c r="D825" s="154"/>
      <c r="E825" s="154"/>
      <c r="F825" s="154"/>
      <c r="G825" s="154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  <c r="X825" s="154"/>
      <c r="Y825" s="154"/>
      <c r="Z825" s="154"/>
    </row>
    <row r="826" spans="1:26" ht="12.75" customHeight="1">
      <c r="A826" s="154"/>
      <c r="B826" s="154"/>
      <c r="C826" s="154"/>
      <c r="D826" s="154"/>
      <c r="E826" s="154"/>
      <c r="F826" s="154"/>
      <c r="G826" s="154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  <c r="X826" s="154"/>
      <c r="Y826" s="154"/>
      <c r="Z826" s="154"/>
    </row>
    <row r="827" spans="1:26" ht="12.75" customHeight="1">
      <c r="A827" s="154"/>
      <c r="B827" s="154"/>
      <c r="C827" s="154"/>
      <c r="D827" s="154"/>
      <c r="E827" s="154"/>
      <c r="F827" s="154"/>
      <c r="G827" s="154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  <c r="X827" s="154"/>
      <c r="Y827" s="154"/>
      <c r="Z827" s="154"/>
    </row>
    <row r="828" spans="1:26" ht="12.75" customHeight="1">
      <c r="A828" s="154"/>
      <c r="B828" s="154"/>
      <c r="C828" s="154"/>
      <c r="D828" s="154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X828" s="154"/>
      <c r="Y828" s="154"/>
      <c r="Z828" s="154"/>
    </row>
    <row r="829" spans="1:26" ht="12.75" customHeight="1">
      <c r="A829" s="154"/>
      <c r="B829" s="154"/>
      <c r="C829" s="154"/>
      <c r="D829" s="154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X829" s="154"/>
      <c r="Y829" s="154"/>
      <c r="Z829" s="154"/>
    </row>
    <row r="830" spans="1:26" ht="12.75" customHeight="1">
      <c r="A830" s="154"/>
      <c r="B830" s="154"/>
      <c r="C830" s="154"/>
      <c r="D830" s="154"/>
      <c r="E830" s="154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X830" s="154"/>
      <c r="Y830" s="154"/>
      <c r="Z830" s="154"/>
    </row>
    <row r="831" spans="1:26" ht="12.75" customHeight="1">
      <c r="A831" s="154"/>
      <c r="B831" s="154"/>
      <c r="C831" s="154"/>
      <c r="D831" s="154"/>
      <c r="E831" s="154"/>
      <c r="F831" s="154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  <c r="X831" s="154"/>
      <c r="Y831" s="154"/>
      <c r="Z831" s="154"/>
    </row>
    <row r="832" spans="1:26" ht="12.75" customHeight="1">
      <c r="A832" s="154"/>
      <c r="B832" s="154"/>
      <c r="C832" s="154"/>
      <c r="D832" s="154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  <c r="X832" s="154"/>
      <c r="Y832" s="154"/>
      <c r="Z832" s="154"/>
    </row>
    <row r="833" spans="1:26" ht="12.75" customHeight="1">
      <c r="A833" s="154"/>
      <c r="B833" s="154"/>
      <c r="C833" s="154"/>
      <c r="D833" s="154"/>
      <c r="E833" s="154"/>
      <c r="F833" s="154"/>
      <c r="G833" s="154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  <c r="X833" s="154"/>
      <c r="Y833" s="154"/>
      <c r="Z833" s="154"/>
    </row>
    <row r="834" spans="1:26" ht="12.75" customHeight="1">
      <c r="A834" s="154"/>
      <c r="B834" s="154"/>
      <c r="C834" s="154"/>
      <c r="D834" s="154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X834" s="154"/>
      <c r="Y834" s="154"/>
      <c r="Z834" s="154"/>
    </row>
    <row r="835" spans="1:26" ht="12.75" customHeight="1">
      <c r="A835" s="154"/>
      <c r="B835" s="154"/>
      <c r="C835" s="154"/>
      <c r="D835" s="154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  <c r="X835" s="154"/>
      <c r="Y835" s="154"/>
      <c r="Z835" s="154"/>
    </row>
    <row r="836" spans="1:26" ht="12.75" customHeight="1">
      <c r="A836" s="154"/>
      <c r="B836" s="154"/>
      <c r="C836" s="154"/>
      <c r="D836" s="154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  <c r="X836" s="154"/>
      <c r="Y836" s="154"/>
      <c r="Z836" s="154"/>
    </row>
    <row r="837" spans="1:26" ht="12.75" customHeight="1">
      <c r="A837" s="154"/>
      <c r="B837" s="154"/>
      <c r="C837" s="154"/>
      <c r="D837" s="154"/>
      <c r="E837" s="154"/>
      <c r="F837" s="154"/>
      <c r="G837" s="154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  <c r="X837" s="154"/>
      <c r="Y837" s="154"/>
      <c r="Z837" s="154"/>
    </row>
    <row r="838" spans="1:26" ht="12.75" customHeight="1">
      <c r="A838" s="154"/>
      <c r="B838" s="154"/>
      <c r="C838" s="154"/>
      <c r="D838" s="154"/>
      <c r="E838" s="154"/>
      <c r="F838" s="154"/>
      <c r="G838" s="154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  <c r="X838" s="154"/>
      <c r="Y838" s="154"/>
      <c r="Z838" s="154"/>
    </row>
    <row r="839" spans="1:26" ht="12.75" customHeight="1">
      <c r="A839" s="154"/>
      <c r="B839" s="154"/>
      <c r="C839" s="154"/>
      <c r="D839" s="154"/>
      <c r="E839" s="154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X839" s="154"/>
      <c r="Y839" s="154"/>
      <c r="Z839" s="154"/>
    </row>
    <row r="840" spans="1:26" ht="12.75" customHeight="1">
      <c r="A840" s="154"/>
      <c r="B840" s="154"/>
      <c r="C840" s="154"/>
      <c r="D840" s="154"/>
      <c r="E840" s="154"/>
      <c r="F840" s="154"/>
      <c r="G840" s="154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  <c r="X840" s="154"/>
      <c r="Y840" s="154"/>
      <c r="Z840" s="154"/>
    </row>
    <row r="841" spans="1:26" ht="12.75" customHeight="1">
      <c r="A841" s="154"/>
      <c r="B841" s="154"/>
      <c r="C841" s="154"/>
      <c r="D841" s="154"/>
      <c r="E841" s="154"/>
      <c r="F841" s="154"/>
      <c r="G841" s="154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  <c r="Z841" s="154"/>
    </row>
    <row r="842" spans="1:26" ht="12.75" customHeight="1">
      <c r="A842" s="154"/>
      <c r="B842" s="154"/>
      <c r="C842" s="154"/>
      <c r="D842" s="154"/>
      <c r="E842" s="154"/>
      <c r="F842" s="154"/>
      <c r="G842" s="154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  <c r="Z842" s="154"/>
    </row>
    <row r="843" spans="1:26" ht="12.75" customHeight="1">
      <c r="A843" s="154"/>
      <c r="B843" s="154"/>
      <c r="C843" s="154"/>
      <c r="D843" s="154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</row>
    <row r="844" spans="1:26" ht="12.75" customHeight="1">
      <c r="A844" s="154"/>
      <c r="B844" s="154"/>
      <c r="C844" s="154"/>
      <c r="D844" s="154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</row>
    <row r="845" spans="1:26" ht="12.75" customHeight="1">
      <c r="A845" s="154"/>
      <c r="B845" s="154"/>
      <c r="C845" s="154"/>
      <c r="D845" s="154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</row>
    <row r="846" spans="1:26" ht="12.75" customHeight="1">
      <c r="A846" s="154"/>
      <c r="B846" s="154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</row>
    <row r="847" spans="1:26" ht="12.75" customHeight="1">
      <c r="A847" s="154"/>
      <c r="B847" s="154"/>
      <c r="C847" s="154"/>
      <c r="D847" s="154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  <c r="Z847" s="154"/>
    </row>
    <row r="848" spans="1:26" ht="12.75" customHeight="1">
      <c r="A848" s="154"/>
      <c r="B848" s="154"/>
      <c r="C848" s="154"/>
      <c r="D848" s="154"/>
      <c r="E848" s="154"/>
      <c r="F848" s="154"/>
      <c r="G848" s="154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X848" s="154"/>
      <c r="Y848" s="154"/>
      <c r="Z848" s="154"/>
    </row>
    <row r="849" spans="1:26" ht="12.75" customHeight="1">
      <c r="A849" s="154"/>
      <c r="B849" s="154"/>
      <c r="C849" s="154"/>
      <c r="D849" s="154"/>
      <c r="E849" s="154"/>
      <c r="F849" s="154"/>
      <c r="G849" s="154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X849" s="154"/>
      <c r="Y849" s="154"/>
      <c r="Z849" s="154"/>
    </row>
    <row r="850" spans="1:26" ht="12.75" customHeight="1">
      <c r="A850" s="154"/>
      <c r="B850" s="154"/>
      <c r="C850" s="154"/>
      <c r="D850" s="154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X850" s="154"/>
      <c r="Y850" s="154"/>
      <c r="Z850" s="154"/>
    </row>
    <row r="851" spans="1:26" ht="12.75" customHeight="1">
      <c r="A851" s="154"/>
      <c r="B851" s="154"/>
      <c r="C851" s="154"/>
      <c r="D851" s="154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X851" s="154"/>
      <c r="Y851" s="154"/>
      <c r="Z851" s="154"/>
    </row>
    <row r="852" spans="1:26" ht="12.75" customHeight="1">
      <c r="A852" s="154"/>
      <c r="B852" s="154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  <c r="Z852" s="154"/>
    </row>
    <row r="853" spans="1:26" ht="12.75" customHeight="1">
      <c r="A853" s="154"/>
      <c r="B853" s="154"/>
      <c r="C853" s="154"/>
      <c r="D853" s="154"/>
      <c r="E853" s="154"/>
      <c r="F853" s="154"/>
      <c r="G853" s="154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  <c r="X853" s="154"/>
      <c r="Y853" s="154"/>
      <c r="Z853" s="154"/>
    </row>
    <row r="854" spans="1:26" ht="12.75" customHeight="1">
      <c r="A854" s="154"/>
      <c r="B854" s="154"/>
      <c r="C854" s="154"/>
      <c r="D854" s="154"/>
      <c r="E854" s="154"/>
      <c r="F854" s="154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  <c r="Z854" s="154"/>
    </row>
    <row r="855" spans="1:26" ht="12.75" customHeight="1">
      <c r="A855" s="154"/>
      <c r="B855" s="154"/>
      <c r="C855" s="154"/>
      <c r="D855" s="154"/>
      <c r="E855" s="154"/>
      <c r="F855" s="154"/>
      <c r="G855" s="154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  <c r="X855" s="154"/>
      <c r="Y855" s="154"/>
      <c r="Z855" s="154"/>
    </row>
    <row r="856" spans="1:26" ht="12.75" customHeight="1">
      <c r="A856" s="154"/>
      <c r="B856" s="154"/>
      <c r="C856" s="154"/>
      <c r="D856" s="154"/>
      <c r="E856" s="154"/>
      <c r="F856" s="154"/>
      <c r="G856" s="154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X856" s="154"/>
      <c r="Y856" s="154"/>
      <c r="Z856" s="154"/>
    </row>
    <row r="857" spans="1:26" ht="12.75" customHeight="1">
      <c r="A857" s="154"/>
      <c r="B857" s="154"/>
      <c r="C857" s="154"/>
      <c r="D857" s="154"/>
      <c r="E857" s="154"/>
      <c r="F857" s="154"/>
      <c r="G857" s="154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X857" s="154"/>
      <c r="Y857" s="154"/>
      <c r="Z857" s="154"/>
    </row>
    <row r="858" spans="1:26" ht="12.75" customHeight="1">
      <c r="A858" s="154"/>
      <c r="B858" s="154"/>
      <c r="C858" s="154"/>
      <c r="D858" s="154"/>
      <c r="E858" s="154"/>
      <c r="F858" s="154"/>
      <c r="G858" s="154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X858" s="154"/>
      <c r="Y858" s="154"/>
      <c r="Z858" s="154"/>
    </row>
    <row r="859" spans="1:26" ht="12.75" customHeight="1">
      <c r="A859" s="154"/>
      <c r="B859" s="154"/>
      <c r="C859" s="154"/>
      <c r="D859" s="154"/>
      <c r="E859" s="154"/>
      <c r="F859" s="154"/>
      <c r="G859" s="154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X859" s="154"/>
      <c r="Y859" s="154"/>
      <c r="Z859" s="154"/>
    </row>
    <row r="860" spans="1:26" ht="12.75" customHeight="1">
      <c r="A860" s="154"/>
      <c r="B860" s="154"/>
      <c r="C860" s="154"/>
      <c r="D860" s="154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X860" s="154"/>
      <c r="Y860" s="154"/>
      <c r="Z860" s="154"/>
    </row>
    <row r="861" spans="1:26" ht="12.75" customHeight="1">
      <c r="A861" s="154"/>
      <c r="B861" s="154"/>
      <c r="C861" s="154"/>
      <c r="D861" s="154"/>
      <c r="E861" s="154"/>
      <c r="F861" s="154"/>
      <c r="G861" s="154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X861" s="154"/>
      <c r="Y861" s="154"/>
      <c r="Z861" s="154"/>
    </row>
    <row r="862" spans="1:26" ht="12.75" customHeight="1">
      <c r="A862" s="154"/>
      <c r="B862" s="154"/>
      <c r="C862" s="154"/>
      <c r="D862" s="154"/>
      <c r="E862" s="154"/>
      <c r="F862" s="154"/>
      <c r="G862" s="154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  <c r="X862" s="154"/>
      <c r="Y862" s="154"/>
      <c r="Z862" s="154"/>
    </row>
    <row r="863" spans="1:26" ht="12.75" customHeight="1">
      <c r="A863" s="154"/>
      <c r="B863" s="154"/>
      <c r="C863" s="154"/>
      <c r="D863" s="154"/>
      <c r="E863" s="154"/>
      <c r="F863" s="154"/>
      <c r="G863" s="154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  <c r="X863" s="154"/>
      <c r="Y863" s="154"/>
      <c r="Z863" s="154"/>
    </row>
    <row r="864" spans="1:26" ht="12.75" customHeight="1">
      <c r="A864" s="154"/>
      <c r="B864" s="154"/>
      <c r="C864" s="154"/>
      <c r="D864" s="154"/>
      <c r="E864" s="154"/>
      <c r="F864" s="154"/>
      <c r="G864" s="154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  <c r="X864" s="154"/>
      <c r="Y864" s="154"/>
      <c r="Z864" s="154"/>
    </row>
    <row r="865" spans="1:26" ht="12.75" customHeight="1">
      <c r="A865" s="154"/>
      <c r="B865" s="154"/>
      <c r="C865" s="154"/>
      <c r="D865" s="154"/>
      <c r="E865" s="154"/>
      <c r="F865" s="154"/>
      <c r="G865" s="154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  <c r="X865" s="154"/>
      <c r="Y865" s="154"/>
      <c r="Z865" s="154"/>
    </row>
    <row r="866" spans="1:26" ht="12.75" customHeight="1">
      <c r="A866" s="154"/>
      <c r="B866" s="154"/>
      <c r="C866" s="154"/>
      <c r="D866" s="154"/>
      <c r="E866" s="154"/>
      <c r="F866" s="154"/>
      <c r="G866" s="154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  <c r="X866" s="154"/>
      <c r="Y866" s="154"/>
      <c r="Z866" s="154"/>
    </row>
    <row r="867" spans="1:26" ht="12.75" customHeight="1">
      <c r="A867" s="154"/>
      <c r="B867" s="154"/>
      <c r="C867" s="154"/>
      <c r="D867" s="154"/>
      <c r="E867" s="154"/>
      <c r="F867" s="154"/>
      <c r="G867" s="154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  <c r="X867" s="154"/>
      <c r="Y867" s="154"/>
      <c r="Z867" s="154"/>
    </row>
    <row r="868" spans="1:26" ht="12.75" customHeight="1">
      <c r="A868" s="154"/>
      <c r="B868" s="154"/>
      <c r="C868" s="154"/>
      <c r="D868" s="154"/>
      <c r="E868" s="154"/>
      <c r="F868" s="154"/>
      <c r="G868" s="154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  <c r="X868" s="154"/>
      <c r="Y868" s="154"/>
      <c r="Z868" s="154"/>
    </row>
    <row r="869" spans="1:26" ht="12.75" customHeight="1">
      <c r="A869" s="154"/>
      <c r="B869" s="154"/>
      <c r="C869" s="154"/>
      <c r="D869" s="154"/>
      <c r="E869" s="154"/>
      <c r="F869" s="154"/>
      <c r="G869" s="154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  <c r="X869" s="154"/>
      <c r="Y869" s="154"/>
      <c r="Z869" s="154"/>
    </row>
    <row r="870" spans="1:26" ht="12.75" customHeight="1">
      <c r="A870" s="154"/>
      <c r="B870" s="154"/>
      <c r="C870" s="154"/>
      <c r="D870" s="154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X870" s="154"/>
      <c r="Y870" s="154"/>
      <c r="Z870" s="154"/>
    </row>
    <row r="871" spans="1:26" ht="12.75" customHeight="1">
      <c r="A871" s="154"/>
      <c r="B871" s="154"/>
      <c r="C871" s="154"/>
      <c r="D871" s="154"/>
      <c r="E871" s="154"/>
      <c r="F871" s="154"/>
      <c r="G871" s="154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  <c r="X871" s="154"/>
      <c r="Y871" s="154"/>
      <c r="Z871" s="154"/>
    </row>
    <row r="872" spans="1:26" ht="12.75" customHeight="1">
      <c r="A872" s="154"/>
      <c r="B872" s="154"/>
      <c r="C872" s="154"/>
      <c r="D872" s="154"/>
      <c r="E872" s="154"/>
      <c r="F872" s="154"/>
      <c r="G872" s="154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  <c r="X872" s="154"/>
      <c r="Y872" s="154"/>
      <c r="Z872" s="154"/>
    </row>
    <row r="873" spans="1:26" ht="12.75" customHeight="1">
      <c r="A873" s="154"/>
      <c r="B873" s="154"/>
      <c r="C873" s="154"/>
      <c r="D873" s="154"/>
      <c r="E873" s="154"/>
      <c r="F873" s="154"/>
      <c r="G873" s="154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  <c r="X873" s="154"/>
      <c r="Y873" s="154"/>
      <c r="Z873" s="154"/>
    </row>
    <row r="874" spans="1:26" ht="12.75" customHeight="1">
      <c r="A874" s="154"/>
      <c r="B874" s="154"/>
      <c r="C874" s="154"/>
      <c r="D874" s="154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X874" s="154"/>
      <c r="Y874" s="154"/>
      <c r="Z874" s="154"/>
    </row>
    <row r="875" spans="1:26" ht="12.75" customHeight="1">
      <c r="A875" s="154"/>
      <c r="B875" s="154"/>
      <c r="C875" s="154"/>
      <c r="D875" s="154"/>
      <c r="E875" s="154"/>
      <c r="F875" s="154"/>
      <c r="G875" s="154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  <c r="X875" s="154"/>
      <c r="Y875" s="154"/>
      <c r="Z875" s="154"/>
    </row>
    <row r="876" spans="1:26" ht="12.75" customHeight="1">
      <c r="A876" s="154"/>
      <c r="B876" s="154"/>
      <c r="C876" s="154"/>
      <c r="D876" s="154"/>
      <c r="E876" s="154"/>
      <c r="F876" s="154"/>
      <c r="G876" s="154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  <c r="X876" s="154"/>
      <c r="Y876" s="154"/>
      <c r="Z876" s="154"/>
    </row>
    <row r="877" spans="1:26" ht="12.75" customHeight="1">
      <c r="A877" s="154"/>
      <c r="B877" s="154"/>
      <c r="C877" s="154"/>
      <c r="D877" s="154"/>
      <c r="E877" s="154"/>
      <c r="F877" s="154"/>
      <c r="G877" s="154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  <c r="X877" s="154"/>
      <c r="Y877" s="154"/>
      <c r="Z877" s="154"/>
    </row>
    <row r="878" spans="1:26" ht="12.75" customHeight="1">
      <c r="A878" s="154"/>
      <c r="B878" s="154"/>
      <c r="C878" s="154"/>
      <c r="D878" s="154"/>
      <c r="E878" s="154"/>
      <c r="F878" s="154"/>
      <c r="G878" s="154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  <c r="X878" s="154"/>
      <c r="Y878" s="154"/>
      <c r="Z878" s="154"/>
    </row>
    <row r="879" spans="1:26" ht="12.75" customHeight="1">
      <c r="A879" s="154"/>
      <c r="B879" s="154"/>
      <c r="C879" s="154"/>
      <c r="D879" s="154"/>
      <c r="E879" s="154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X879" s="154"/>
      <c r="Y879" s="154"/>
      <c r="Z879" s="154"/>
    </row>
    <row r="880" spans="1:26" ht="12.75" customHeight="1">
      <c r="A880" s="154"/>
      <c r="B880" s="154"/>
      <c r="C880" s="154"/>
      <c r="D880" s="154"/>
      <c r="E880" s="154"/>
      <c r="F880" s="154"/>
      <c r="G880" s="154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  <c r="X880" s="154"/>
      <c r="Y880" s="154"/>
      <c r="Z880" s="154"/>
    </row>
    <row r="881" spans="1:26" ht="12.75" customHeight="1">
      <c r="A881" s="154"/>
      <c r="B881" s="154"/>
      <c r="C881" s="154"/>
      <c r="D881" s="154"/>
      <c r="E881" s="154"/>
      <c r="F881" s="154"/>
      <c r="G881" s="154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  <c r="X881" s="154"/>
      <c r="Y881" s="154"/>
      <c r="Z881" s="154"/>
    </row>
    <row r="882" spans="1:26" ht="12.75" customHeight="1">
      <c r="A882" s="154"/>
      <c r="B882" s="154"/>
      <c r="C882" s="154"/>
      <c r="D882" s="154"/>
      <c r="E882" s="154"/>
      <c r="F882" s="154"/>
      <c r="G882" s="154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  <c r="X882" s="154"/>
      <c r="Y882" s="154"/>
      <c r="Z882" s="154"/>
    </row>
    <row r="883" spans="1:26" ht="12.75" customHeight="1">
      <c r="A883" s="154"/>
      <c r="B883" s="154"/>
      <c r="C883" s="154"/>
      <c r="D883" s="154"/>
      <c r="E883" s="154"/>
      <c r="F883" s="154"/>
      <c r="G883" s="154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  <c r="X883" s="154"/>
      <c r="Y883" s="154"/>
      <c r="Z883" s="154"/>
    </row>
    <row r="884" spans="1:26" ht="12.75" customHeight="1">
      <c r="A884" s="154"/>
      <c r="B884" s="154"/>
      <c r="C884" s="154"/>
      <c r="D884" s="154"/>
      <c r="E884" s="154"/>
      <c r="F884" s="154"/>
      <c r="G884" s="154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  <c r="X884" s="154"/>
      <c r="Y884" s="154"/>
      <c r="Z884" s="154"/>
    </row>
    <row r="885" spans="1:26" ht="12.75" customHeight="1">
      <c r="A885" s="154"/>
      <c r="B885" s="154"/>
      <c r="C885" s="154"/>
      <c r="D885" s="154"/>
      <c r="E885" s="154"/>
      <c r="F885" s="154"/>
      <c r="G885" s="154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  <c r="X885" s="154"/>
      <c r="Y885" s="154"/>
      <c r="Z885" s="154"/>
    </row>
    <row r="886" spans="1:26" ht="12.75" customHeight="1">
      <c r="A886" s="154"/>
      <c r="B886" s="154"/>
      <c r="C886" s="154"/>
      <c r="D886" s="154"/>
      <c r="E886" s="154"/>
      <c r="F886" s="154"/>
      <c r="G886" s="154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  <c r="X886" s="154"/>
      <c r="Y886" s="154"/>
      <c r="Z886" s="154"/>
    </row>
    <row r="887" spans="1:26" ht="12.75" customHeight="1">
      <c r="A887" s="154"/>
      <c r="B887" s="154"/>
      <c r="C887" s="154"/>
      <c r="D887" s="154"/>
      <c r="E887" s="154"/>
      <c r="F887" s="154"/>
      <c r="G887" s="154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  <c r="X887" s="154"/>
      <c r="Y887" s="154"/>
      <c r="Z887" s="154"/>
    </row>
    <row r="888" spans="1:26" ht="12.75" customHeight="1">
      <c r="A888" s="154"/>
      <c r="B888" s="154"/>
      <c r="C888" s="154"/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X888" s="154"/>
      <c r="Y888" s="154"/>
      <c r="Z888" s="154"/>
    </row>
    <row r="889" spans="1:26" ht="12.75" customHeight="1">
      <c r="A889" s="154"/>
      <c r="B889" s="154"/>
      <c r="C889" s="154"/>
      <c r="D889" s="154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X889" s="154"/>
      <c r="Y889" s="154"/>
      <c r="Z889" s="154"/>
    </row>
    <row r="890" spans="1:26" ht="12.75" customHeight="1">
      <c r="A890" s="154"/>
      <c r="B890" s="154"/>
      <c r="C890" s="154"/>
      <c r="D890" s="154"/>
      <c r="E890" s="154"/>
      <c r="F890" s="154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  <c r="X890" s="154"/>
      <c r="Y890" s="154"/>
      <c r="Z890" s="154"/>
    </row>
    <row r="891" spans="1:26" ht="12.75" customHeight="1">
      <c r="A891" s="154"/>
      <c r="B891" s="154"/>
      <c r="C891" s="154"/>
      <c r="D891" s="154"/>
      <c r="E891" s="154"/>
      <c r="F891" s="154"/>
      <c r="G891" s="154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  <c r="X891" s="154"/>
      <c r="Y891" s="154"/>
      <c r="Z891" s="154"/>
    </row>
    <row r="892" spans="1:26" ht="12.75" customHeight="1">
      <c r="A892" s="154"/>
      <c r="B892" s="154"/>
      <c r="C892" s="154"/>
      <c r="D892" s="154"/>
      <c r="E892" s="154"/>
      <c r="F892" s="154"/>
      <c r="G892" s="154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  <c r="X892" s="154"/>
      <c r="Y892" s="154"/>
      <c r="Z892" s="154"/>
    </row>
    <row r="893" spans="1:26" ht="12.75" customHeight="1">
      <c r="A893" s="154"/>
      <c r="B893" s="154"/>
      <c r="C893" s="154"/>
      <c r="D893" s="154"/>
      <c r="E893" s="154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  <c r="X893" s="154"/>
      <c r="Y893" s="154"/>
      <c r="Z893" s="154"/>
    </row>
    <row r="894" spans="1:26" ht="12.75" customHeight="1">
      <c r="A894" s="154"/>
      <c r="B894" s="154"/>
      <c r="C894" s="154"/>
      <c r="D894" s="154"/>
      <c r="E894" s="154"/>
      <c r="F894" s="154"/>
      <c r="G894" s="154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  <c r="X894" s="154"/>
      <c r="Y894" s="154"/>
      <c r="Z894" s="154"/>
    </row>
    <row r="895" spans="1:26" ht="12.75" customHeight="1">
      <c r="A895" s="154"/>
      <c r="B895" s="154"/>
      <c r="C895" s="154"/>
      <c r="D895" s="154"/>
      <c r="E895" s="154"/>
      <c r="F895" s="154"/>
      <c r="G895" s="154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</row>
    <row r="896" spans="1:26" ht="12.75" customHeight="1">
      <c r="A896" s="154"/>
      <c r="B896" s="154"/>
      <c r="C896" s="154"/>
      <c r="D896" s="154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X896" s="154"/>
      <c r="Y896" s="154"/>
      <c r="Z896" s="154"/>
    </row>
    <row r="897" spans="1:26" ht="12.75" customHeight="1">
      <c r="A897" s="154"/>
      <c r="B897" s="154"/>
      <c r="C897" s="154"/>
      <c r="D897" s="154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  <c r="X897" s="154"/>
      <c r="Y897" s="154"/>
      <c r="Z897" s="154"/>
    </row>
    <row r="898" spans="1:26" ht="12.75" customHeight="1">
      <c r="A898" s="154"/>
      <c r="B898" s="154"/>
      <c r="C898" s="154"/>
      <c r="D898" s="154"/>
      <c r="E898" s="154"/>
      <c r="F898" s="154"/>
      <c r="G898" s="154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  <c r="X898" s="154"/>
      <c r="Y898" s="154"/>
      <c r="Z898" s="154"/>
    </row>
    <row r="899" spans="1:26" ht="12.75" customHeight="1">
      <c r="A899" s="154"/>
      <c r="B899" s="154"/>
      <c r="C899" s="154"/>
      <c r="D899" s="154"/>
      <c r="E899" s="154"/>
      <c r="F899" s="154"/>
      <c r="G899" s="154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  <c r="X899" s="154"/>
      <c r="Y899" s="154"/>
      <c r="Z899" s="154"/>
    </row>
    <row r="900" spans="1:26" ht="12.75" customHeight="1">
      <c r="A900" s="154"/>
      <c r="B900" s="154"/>
      <c r="C900" s="154"/>
      <c r="D900" s="154"/>
      <c r="E900" s="154"/>
      <c r="F900" s="154"/>
      <c r="G900" s="154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  <c r="Z900" s="154"/>
    </row>
    <row r="901" spans="1:26" ht="12.75" customHeight="1">
      <c r="A901" s="154"/>
      <c r="B901" s="154"/>
      <c r="C901" s="154"/>
      <c r="D901" s="154"/>
      <c r="E901" s="154"/>
      <c r="F901" s="154"/>
      <c r="G901" s="154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X901" s="154"/>
      <c r="Y901" s="154"/>
      <c r="Z901" s="154"/>
    </row>
    <row r="902" spans="1:26" ht="12.75" customHeight="1">
      <c r="A902" s="154"/>
      <c r="B902" s="154"/>
      <c r="C902" s="154"/>
      <c r="D902" s="154"/>
      <c r="E902" s="154"/>
      <c r="F902" s="154"/>
      <c r="G902" s="154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  <c r="X902" s="154"/>
      <c r="Y902" s="154"/>
      <c r="Z902" s="154"/>
    </row>
    <row r="903" spans="1:26" ht="12.75" customHeight="1">
      <c r="A903" s="154"/>
      <c r="B903" s="154"/>
      <c r="C903" s="154"/>
      <c r="D903" s="154"/>
      <c r="E903" s="154"/>
      <c r="F903" s="154"/>
      <c r="G903" s="154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  <c r="X903" s="154"/>
      <c r="Y903" s="154"/>
      <c r="Z903" s="154"/>
    </row>
    <row r="904" spans="1:26" ht="12.75" customHeight="1">
      <c r="A904" s="154"/>
      <c r="B904" s="154"/>
      <c r="C904" s="154"/>
      <c r="D904" s="154"/>
      <c r="E904" s="154"/>
      <c r="F904" s="154"/>
      <c r="G904" s="154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  <c r="X904" s="154"/>
      <c r="Y904" s="154"/>
      <c r="Z904" s="154"/>
    </row>
    <row r="905" spans="1:26" ht="12.75" customHeight="1">
      <c r="A905" s="154"/>
      <c r="B905" s="154"/>
      <c r="C905" s="154"/>
      <c r="D905" s="154"/>
      <c r="E905" s="154"/>
      <c r="F905" s="154"/>
      <c r="G905" s="154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  <c r="X905" s="154"/>
      <c r="Y905" s="154"/>
      <c r="Z905" s="154"/>
    </row>
    <row r="906" spans="1:26" ht="12.75" customHeight="1">
      <c r="A906" s="154"/>
      <c r="B906" s="154"/>
      <c r="C906" s="154"/>
      <c r="D906" s="154"/>
      <c r="E906" s="154"/>
      <c r="F906" s="154"/>
      <c r="G906" s="154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X906" s="154"/>
      <c r="Y906" s="154"/>
      <c r="Z906" s="154"/>
    </row>
    <row r="907" spans="1:26" ht="12.75" customHeight="1">
      <c r="A907" s="154"/>
      <c r="B907" s="154"/>
      <c r="C907" s="154"/>
      <c r="D907" s="154"/>
      <c r="E907" s="154"/>
      <c r="F907" s="154"/>
      <c r="G907" s="154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  <c r="X907" s="154"/>
      <c r="Y907" s="154"/>
      <c r="Z907" s="154"/>
    </row>
    <row r="908" spans="1:26" ht="12.75" customHeight="1">
      <c r="A908" s="154"/>
      <c r="B908" s="154"/>
      <c r="C908" s="154"/>
      <c r="D908" s="154"/>
      <c r="E908" s="154"/>
      <c r="F908" s="154"/>
      <c r="G908" s="154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X908" s="154"/>
      <c r="Y908" s="154"/>
      <c r="Z908" s="154"/>
    </row>
    <row r="909" spans="1:26" ht="12.75" customHeight="1">
      <c r="A909" s="154"/>
      <c r="B909" s="154"/>
      <c r="C909" s="154"/>
      <c r="D909" s="154"/>
      <c r="E909" s="154"/>
      <c r="F909" s="154"/>
      <c r="G909" s="154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X909" s="154"/>
      <c r="Y909" s="154"/>
      <c r="Z909" s="154"/>
    </row>
    <row r="910" spans="1:26" ht="12.75" customHeight="1">
      <c r="A910" s="154"/>
      <c r="B910" s="154"/>
      <c r="C910" s="154"/>
      <c r="D910" s="154"/>
      <c r="E910" s="154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  <c r="Z910" s="154"/>
    </row>
    <row r="911" spans="1:26" ht="12.75" customHeight="1">
      <c r="A911" s="154"/>
      <c r="B911" s="154"/>
      <c r="C911" s="154"/>
      <c r="D911" s="154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  <c r="Z911" s="154"/>
    </row>
    <row r="912" spans="1:26" ht="12.75" customHeight="1">
      <c r="A912" s="154"/>
      <c r="B912" s="154"/>
      <c r="C912" s="154"/>
      <c r="D912" s="154"/>
      <c r="E912" s="154"/>
      <c r="F912" s="15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X912" s="154"/>
      <c r="Y912" s="154"/>
      <c r="Z912" s="154"/>
    </row>
    <row r="913" spans="1:26" ht="12.75" customHeight="1">
      <c r="A913" s="154"/>
      <c r="B913" s="154"/>
      <c r="C913" s="154"/>
      <c r="D913" s="154"/>
      <c r="E913" s="154"/>
      <c r="F913" s="154"/>
      <c r="G913" s="154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  <c r="X913" s="154"/>
      <c r="Y913" s="154"/>
      <c r="Z913" s="154"/>
    </row>
    <row r="914" spans="1:26" ht="12.75" customHeight="1">
      <c r="A914" s="154"/>
      <c r="B914" s="154"/>
      <c r="C914" s="154"/>
      <c r="D914" s="154"/>
      <c r="E914" s="154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X914" s="154"/>
      <c r="Y914" s="154"/>
      <c r="Z914" s="154"/>
    </row>
    <row r="915" spans="1:26" ht="12.75" customHeight="1">
      <c r="A915" s="154"/>
      <c r="B915" s="154"/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X915" s="154"/>
      <c r="Y915" s="154"/>
      <c r="Z915" s="154"/>
    </row>
    <row r="916" spans="1:26" ht="12.75" customHeight="1">
      <c r="A916" s="154"/>
      <c r="B916" s="154"/>
      <c r="C916" s="154"/>
      <c r="D916" s="154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X916" s="154"/>
      <c r="Y916" s="154"/>
      <c r="Z916" s="154"/>
    </row>
    <row r="917" spans="1:26" ht="12.75" customHeight="1">
      <c r="A917" s="154"/>
      <c r="B917" s="154"/>
      <c r="C917" s="154"/>
      <c r="D917" s="154"/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X917" s="154"/>
      <c r="Y917" s="154"/>
      <c r="Z917" s="154"/>
    </row>
    <row r="918" spans="1:26" ht="12.75" customHeight="1">
      <c r="A918" s="154"/>
      <c r="B918" s="154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  <c r="Z918" s="154"/>
    </row>
    <row r="919" spans="1:26" ht="12.75" customHeight="1">
      <c r="A919" s="154"/>
      <c r="B919" s="154"/>
      <c r="C919" s="154"/>
      <c r="D919" s="154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X919" s="154"/>
      <c r="Y919" s="154"/>
      <c r="Z919" s="154"/>
    </row>
    <row r="920" spans="1:26" ht="12.75" customHeight="1">
      <c r="A920" s="154"/>
      <c r="B920" s="154"/>
      <c r="C920" s="154"/>
      <c r="D920" s="154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X920" s="154"/>
      <c r="Y920" s="154"/>
      <c r="Z920" s="154"/>
    </row>
    <row r="921" spans="1:26" ht="12.75" customHeight="1">
      <c r="A921" s="154"/>
      <c r="B921" s="154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X921" s="154"/>
      <c r="Y921" s="154"/>
      <c r="Z921" s="154"/>
    </row>
    <row r="922" spans="1:26" ht="12.75" customHeight="1">
      <c r="A922" s="154"/>
      <c r="B922" s="154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X922" s="154"/>
      <c r="Y922" s="154"/>
      <c r="Z922" s="154"/>
    </row>
    <row r="923" spans="1:26" ht="12.75" customHeight="1">
      <c r="A923" s="154"/>
      <c r="B923" s="154"/>
      <c r="C923" s="154"/>
      <c r="D923" s="154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X923" s="154"/>
      <c r="Y923" s="154"/>
      <c r="Z923" s="154"/>
    </row>
    <row r="924" spans="1:26" ht="12.75" customHeight="1">
      <c r="A924" s="154"/>
      <c r="B924" s="154"/>
      <c r="C924" s="154"/>
      <c r="D924" s="154"/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X924" s="154"/>
      <c r="Y924" s="154"/>
      <c r="Z924" s="154"/>
    </row>
    <row r="925" spans="1:26" ht="12.75" customHeight="1">
      <c r="A925" s="154"/>
      <c r="B925" s="154"/>
      <c r="C925" s="154"/>
      <c r="D925" s="154"/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X925" s="154"/>
      <c r="Y925" s="154"/>
      <c r="Z925" s="154"/>
    </row>
    <row r="926" spans="1:26" ht="12.75" customHeight="1">
      <c r="A926" s="154"/>
      <c r="B926" s="154"/>
      <c r="C926" s="154"/>
      <c r="D926" s="154"/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X926" s="154"/>
      <c r="Y926" s="154"/>
      <c r="Z926" s="154"/>
    </row>
    <row r="927" spans="1:26" ht="12.75" customHeight="1">
      <c r="A927" s="154"/>
      <c r="B927" s="154"/>
      <c r="C927" s="154"/>
      <c r="D927" s="154"/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  <c r="X927" s="154"/>
      <c r="Y927" s="154"/>
      <c r="Z927" s="154"/>
    </row>
    <row r="928" spans="1:26" ht="12.75" customHeight="1">
      <c r="A928" s="154"/>
      <c r="B928" s="154"/>
      <c r="C928" s="154"/>
      <c r="D928" s="154"/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  <c r="X928" s="154"/>
      <c r="Y928" s="154"/>
      <c r="Z928" s="154"/>
    </row>
    <row r="929" spans="1:26" ht="12.75" customHeight="1">
      <c r="A929" s="154"/>
      <c r="B929" s="154"/>
      <c r="C929" s="154"/>
      <c r="D929" s="154"/>
      <c r="E929" s="154"/>
      <c r="F929" s="154"/>
      <c r="G929" s="154"/>
      <c r="H929" s="154"/>
      <c r="I929" s="154"/>
      <c r="J929" s="154"/>
      <c r="K929" s="154"/>
      <c r="L929" s="154"/>
      <c r="M929" s="154"/>
      <c r="N929" s="154"/>
      <c r="O929" s="154"/>
      <c r="P929" s="154"/>
      <c r="Q929" s="154"/>
      <c r="R929" s="154"/>
      <c r="S929" s="154"/>
      <c r="T929" s="154"/>
      <c r="U929" s="154"/>
      <c r="V929" s="154"/>
      <c r="W929" s="154"/>
      <c r="X929" s="154"/>
      <c r="Y929" s="154"/>
      <c r="Z929" s="154"/>
    </row>
    <row r="930" spans="1:26" ht="12.75" customHeight="1">
      <c r="A930" s="154"/>
      <c r="B930" s="154"/>
      <c r="C930" s="154"/>
      <c r="D930" s="154"/>
      <c r="E930" s="154"/>
      <c r="F930" s="154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  <c r="X930" s="154"/>
      <c r="Y930" s="154"/>
      <c r="Z930" s="154"/>
    </row>
    <row r="931" spans="1:26" ht="12.75" customHeight="1">
      <c r="A931" s="154"/>
      <c r="B931" s="154"/>
      <c r="C931" s="154"/>
      <c r="D931" s="154"/>
      <c r="E931" s="154"/>
      <c r="F931" s="154"/>
      <c r="G931" s="154"/>
      <c r="H931" s="154"/>
      <c r="I931" s="154"/>
      <c r="J931" s="154"/>
      <c r="K931" s="154"/>
      <c r="L931" s="154"/>
      <c r="M931" s="154"/>
      <c r="N931" s="154"/>
      <c r="O931" s="154"/>
      <c r="P931" s="154"/>
      <c r="Q931" s="154"/>
      <c r="R931" s="154"/>
      <c r="S931" s="154"/>
      <c r="T931" s="154"/>
      <c r="U931" s="154"/>
      <c r="V931" s="154"/>
      <c r="W931" s="154"/>
      <c r="X931" s="154"/>
      <c r="Y931" s="154"/>
      <c r="Z931" s="154"/>
    </row>
    <row r="932" spans="1:26" ht="12.75" customHeight="1">
      <c r="A932" s="154"/>
      <c r="B932" s="154"/>
      <c r="C932" s="154"/>
      <c r="D932" s="154"/>
      <c r="E932" s="154"/>
      <c r="F932" s="154"/>
      <c r="G932" s="154"/>
      <c r="H932" s="154"/>
      <c r="I932" s="154"/>
      <c r="J932" s="154"/>
      <c r="K932" s="154"/>
      <c r="L932" s="154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  <c r="X932" s="154"/>
      <c r="Y932" s="154"/>
      <c r="Z932" s="154"/>
    </row>
    <row r="933" spans="1:26" ht="12.75" customHeight="1">
      <c r="A933" s="154"/>
      <c r="B933" s="154"/>
      <c r="C933" s="154"/>
      <c r="D933" s="154"/>
      <c r="E933" s="154"/>
      <c r="F933" s="154"/>
      <c r="G933" s="154"/>
      <c r="H933" s="154"/>
      <c r="I933" s="154"/>
      <c r="J933" s="154"/>
      <c r="K933" s="154"/>
      <c r="L933" s="154"/>
      <c r="M933" s="154"/>
      <c r="N933" s="154"/>
      <c r="O933" s="154"/>
      <c r="P933" s="154"/>
      <c r="Q933" s="154"/>
      <c r="R933" s="154"/>
      <c r="S933" s="154"/>
      <c r="T933" s="154"/>
      <c r="U933" s="154"/>
      <c r="V933" s="154"/>
      <c r="W933" s="154"/>
      <c r="X933" s="154"/>
      <c r="Y933" s="154"/>
      <c r="Z933" s="154"/>
    </row>
    <row r="934" spans="1:26" ht="12.75" customHeight="1">
      <c r="A934" s="154"/>
      <c r="B934" s="154"/>
      <c r="C934" s="154"/>
      <c r="D934" s="154"/>
      <c r="E934" s="154"/>
      <c r="F934" s="154"/>
      <c r="G934" s="154"/>
      <c r="H934" s="154"/>
      <c r="I934" s="154"/>
      <c r="J934" s="154"/>
      <c r="K934" s="154"/>
      <c r="L934" s="154"/>
      <c r="M934" s="154"/>
      <c r="N934" s="154"/>
      <c r="O934" s="154"/>
      <c r="P934" s="154"/>
      <c r="Q934" s="154"/>
      <c r="R934" s="154"/>
      <c r="S934" s="154"/>
      <c r="T934" s="154"/>
      <c r="U934" s="154"/>
      <c r="V934" s="154"/>
      <c r="W934" s="154"/>
      <c r="X934" s="154"/>
      <c r="Y934" s="154"/>
      <c r="Z934" s="154"/>
    </row>
    <row r="935" spans="1:26" ht="12.75" customHeight="1">
      <c r="A935" s="154"/>
      <c r="B935" s="154"/>
      <c r="C935" s="154"/>
      <c r="D935" s="154"/>
      <c r="E935" s="154"/>
      <c r="F935" s="154"/>
      <c r="G935" s="154"/>
      <c r="H935" s="154"/>
      <c r="I935" s="154"/>
      <c r="J935" s="154"/>
      <c r="K935" s="154"/>
      <c r="L935" s="154"/>
      <c r="M935" s="154"/>
      <c r="N935" s="154"/>
      <c r="O935" s="154"/>
      <c r="P935" s="154"/>
      <c r="Q935" s="154"/>
      <c r="R935" s="154"/>
      <c r="S935" s="154"/>
      <c r="T935" s="154"/>
      <c r="U935" s="154"/>
      <c r="V935" s="154"/>
      <c r="W935" s="154"/>
      <c r="X935" s="154"/>
      <c r="Y935" s="154"/>
      <c r="Z935" s="154"/>
    </row>
    <row r="936" spans="1:26" ht="12.75" customHeight="1">
      <c r="A936" s="154"/>
      <c r="B936" s="154"/>
      <c r="C936" s="154"/>
      <c r="D936" s="154"/>
      <c r="E936" s="154"/>
      <c r="F936" s="154"/>
      <c r="G936" s="154"/>
      <c r="H936" s="154"/>
      <c r="I936" s="154"/>
      <c r="J936" s="154"/>
      <c r="K936" s="154"/>
      <c r="L936" s="154"/>
      <c r="M936" s="154"/>
      <c r="N936" s="154"/>
      <c r="O936" s="154"/>
      <c r="P936" s="154"/>
      <c r="Q936" s="154"/>
      <c r="R936" s="154"/>
      <c r="S936" s="154"/>
      <c r="T936" s="154"/>
      <c r="U936" s="154"/>
      <c r="V936" s="154"/>
      <c r="W936" s="154"/>
      <c r="X936" s="154"/>
      <c r="Y936" s="154"/>
      <c r="Z936" s="154"/>
    </row>
    <row r="937" spans="1:26" ht="12.75" customHeight="1">
      <c r="A937" s="154"/>
      <c r="B937" s="154"/>
      <c r="C937" s="154"/>
      <c r="D937" s="154"/>
      <c r="E937" s="154"/>
      <c r="F937" s="154"/>
      <c r="G937" s="154"/>
      <c r="H937" s="154"/>
      <c r="I937" s="154"/>
      <c r="J937" s="154"/>
      <c r="K937" s="154"/>
      <c r="L937" s="154"/>
      <c r="M937" s="154"/>
      <c r="N937" s="154"/>
      <c r="O937" s="154"/>
      <c r="P937" s="154"/>
      <c r="Q937" s="154"/>
      <c r="R937" s="154"/>
      <c r="S937" s="154"/>
      <c r="T937" s="154"/>
      <c r="U937" s="154"/>
      <c r="V937" s="154"/>
      <c r="W937" s="154"/>
      <c r="X937" s="154"/>
      <c r="Y937" s="154"/>
      <c r="Z937" s="154"/>
    </row>
    <row r="938" spans="1:26" ht="12.75" customHeight="1">
      <c r="A938" s="154"/>
      <c r="B938" s="154"/>
      <c r="C938" s="154"/>
      <c r="D938" s="154"/>
      <c r="E938" s="154"/>
      <c r="F938" s="154"/>
      <c r="G938" s="154"/>
      <c r="H938" s="154"/>
      <c r="I938" s="154"/>
      <c r="J938" s="154"/>
      <c r="K938" s="154"/>
      <c r="L938" s="154"/>
      <c r="M938" s="154"/>
      <c r="N938" s="154"/>
      <c r="O938" s="154"/>
      <c r="P938" s="154"/>
      <c r="Q938" s="154"/>
      <c r="R938" s="154"/>
      <c r="S938" s="154"/>
      <c r="T938" s="154"/>
      <c r="U938" s="154"/>
      <c r="V938" s="154"/>
      <c r="W938" s="154"/>
      <c r="X938" s="154"/>
      <c r="Y938" s="154"/>
      <c r="Z938" s="154"/>
    </row>
    <row r="939" spans="1:26" ht="12.75" customHeight="1">
      <c r="A939" s="154"/>
      <c r="B939" s="154"/>
      <c r="C939" s="154"/>
      <c r="D939" s="154"/>
      <c r="E939" s="154"/>
      <c r="F939" s="154"/>
      <c r="G939" s="154"/>
      <c r="H939" s="154"/>
      <c r="I939" s="154"/>
      <c r="J939" s="154"/>
      <c r="K939" s="154"/>
      <c r="L939" s="154"/>
      <c r="M939" s="154"/>
      <c r="N939" s="154"/>
      <c r="O939" s="154"/>
      <c r="P939" s="154"/>
      <c r="Q939" s="154"/>
      <c r="R939" s="154"/>
      <c r="S939" s="154"/>
      <c r="T939" s="154"/>
      <c r="U939" s="154"/>
      <c r="V939" s="154"/>
      <c r="W939" s="154"/>
      <c r="X939" s="154"/>
      <c r="Y939" s="154"/>
      <c r="Z939" s="154"/>
    </row>
    <row r="940" spans="1:26" ht="12.75" customHeight="1">
      <c r="A940" s="154"/>
      <c r="B940" s="154"/>
      <c r="C940" s="154"/>
      <c r="D940" s="154"/>
      <c r="E940" s="154"/>
      <c r="F940" s="154"/>
      <c r="G940" s="154"/>
      <c r="H940" s="154"/>
      <c r="I940" s="154"/>
      <c r="J940" s="154"/>
      <c r="K940" s="154"/>
      <c r="L940" s="154"/>
      <c r="M940" s="154"/>
      <c r="N940" s="154"/>
      <c r="O940" s="154"/>
      <c r="P940" s="154"/>
      <c r="Q940" s="154"/>
      <c r="R940" s="154"/>
      <c r="S940" s="154"/>
      <c r="T940" s="154"/>
      <c r="U940" s="154"/>
      <c r="V940" s="154"/>
      <c r="W940" s="154"/>
      <c r="X940" s="154"/>
      <c r="Y940" s="154"/>
      <c r="Z940" s="154"/>
    </row>
    <row r="941" spans="1:26" ht="12.75" customHeight="1">
      <c r="A941" s="154"/>
      <c r="B941" s="154"/>
      <c r="C941" s="154"/>
      <c r="D941" s="154"/>
      <c r="E941" s="154"/>
      <c r="F941" s="154"/>
      <c r="G941" s="154"/>
      <c r="H941" s="154"/>
      <c r="I941" s="154"/>
      <c r="J941" s="154"/>
      <c r="K941" s="154"/>
      <c r="L941" s="154"/>
      <c r="M941" s="154"/>
      <c r="N941" s="154"/>
      <c r="O941" s="154"/>
      <c r="P941" s="154"/>
      <c r="Q941" s="154"/>
      <c r="R941" s="154"/>
      <c r="S941" s="154"/>
      <c r="T941" s="154"/>
      <c r="U941" s="154"/>
      <c r="V941" s="154"/>
      <c r="W941" s="154"/>
      <c r="X941" s="154"/>
      <c r="Y941" s="154"/>
      <c r="Z941" s="154"/>
    </row>
    <row r="942" spans="1:26" ht="12.75" customHeight="1">
      <c r="A942" s="154"/>
      <c r="B942" s="154"/>
      <c r="C942" s="154"/>
      <c r="D942" s="154"/>
      <c r="E942" s="154"/>
      <c r="F942" s="154"/>
      <c r="G942" s="154"/>
      <c r="H942" s="154"/>
      <c r="I942" s="154"/>
      <c r="J942" s="154"/>
      <c r="K942" s="154"/>
      <c r="L942" s="154"/>
      <c r="M942" s="154"/>
      <c r="N942" s="154"/>
      <c r="O942" s="154"/>
      <c r="P942" s="154"/>
      <c r="Q942" s="154"/>
      <c r="R942" s="154"/>
      <c r="S942" s="154"/>
      <c r="T942" s="154"/>
      <c r="U942" s="154"/>
      <c r="V942" s="154"/>
      <c r="W942" s="154"/>
      <c r="X942" s="154"/>
      <c r="Y942" s="154"/>
      <c r="Z942" s="154"/>
    </row>
    <row r="943" spans="1:26" ht="12.75" customHeight="1">
      <c r="A943" s="154"/>
      <c r="B943" s="154"/>
      <c r="C943" s="154"/>
      <c r="D943" s="154"/>
      <c r="E943" s="154"/>
      <c r="F943" s="154"/>
      <c r="G943" s="154"/>
      <c r="H943" s="154"/>
      <c r="I943" s="154"/>
      <c r="J943" s="154"/>
      <c r="K943" s="154"/>
      <c r="L943" s="154"/>
      <c r="M943" s="154"/>
      <c r="N943" s="154"/>
      <c r="O943" s="154"/>
      <c r="P943" s="154"/>
      <c r="Q943" s="154"/>
      <c r="R943" s="154"/>
      <c r="S943" s="154"/>
      <c r="T943" s="154"/>
      <c r="U943" s="154"/>
      <c r="V943" s="154"/>
      <c r="W943" s="154"/>
      <c r="X943" s="154"/>
      <c r="Y943" s="154"/>
      <c r="Z943" s="154"/>
    </row>
    <row r="944" spans="1:26" ht="12.75" customHeight="1">
      <c r="A944" s="154"/>
      <c r="B944" s="154"/>
      <c r="C944" s="154"/>
      <c r="D944" s="154"/>
      <c r="E944" s="154"/>
      <c r="F944" s="154"/>
      <c r="G944" s="154"/>
      <c r="H944" s="154"/>
      <c r="I944" s="154"/>
      <c r="J944" s="154"/>
      <c r="K944" s="154"/>
      <c r="L944" s="154"/>
      <c r="M944" s="154"/>
      <c r="N944" s="154"/>
      <c r="O944" s="154"/>
      <c r="P944" s="154"/>
      <c r="Q944" s="154"/>
      <c r="R944" s="154"/>
      <c r="S944" s="154"/>
      <c r="T944" s="154"/>
      <c r="U944" s="154"/>
      <c r="V944" s="154"/>
      <c r="W944" s="154"/>
      <c r="X944" s="154"/>
      <c r="Y944" s="154"/>
      <c r="Z944" s="154"/>
    </row>
    <row r="945" spans="1:26" ht="12.75" customHeight="1">
      <c r="A945" s="154"/>
      <c r="B945" s="154"/>
      <c r="C945" s="154"/>
      <c r="D945" s="154"/>
      <c r="E945" s="154"/>
      <c r="F945" s="154"/>
      <c r="G945" s="154"/>
      <c r="H945" s="154"/>
      <c r="I945" s="154"/>
      <c r="J945" s="154"/>
      <c r="K945" s="154"/>
      <c r="L945" s="154"/>
      <c r="M945" s="154"/>
      <c r="N945" s="154"/>
      <c r="O945" s="154"/>
      <c r="P945" s="154"/>
      <c r="Q945" s="154"/>
      <c r="R945" s="154"/>
      <c r="S945" s="154"/>
      <c r="T945" s="154"/>
      <c r="U945" s="154"/>
      <c r="V945" s="154"/>
      <c r="W945" s="154"/>
      <c r="X945" s="154"/>
      <c r="Y945" s="154"/>
      <c r="Z945" s="154"/>
    </row>
    <row r="946" spans="1:26" ht="12.75" customHeight="1">
      <c r="A946" s="154"/>
      <c r="B946" s="154"/>
      <c r="C946" s="154"/>
      <c r="D946" s="154"/>
      <c r="E946" s="154"/>
      <c r="F946" s="154"/>
      <c r="G946" s="154"/>
      <c r="H946" s="154"/>
      <c r="I946" s="154"/>
      <c r="J946" s="154"/>
      <c r="K946" s="154"/>
      <c r="L946" s="154"/>
      <c r="M946" s="154"/>
      <c r="N946" s="154"/>
      <c r="O946" s="154"/>
      <c r="P946" s="154"/>
      <c r="Q946" s="154"/>
      <c r="R946" s="154"/>
      <c r="S946" s="154"/>
      <c r="T946" s="154"/>
      <c r="U946" s="154"/>
      <c r="V946" s="154"/>
      <c r="W946" s="154"/>
      <c r="X946" s="154"/>
      <c r="Y946" s="154"/>
      <c r="Z946" s="154"/>
    </row>
    <row r="947" spans="1:26" ht="12.75" customHeight="1">
      <c r="A947" s="154"/>
      <c r="B947" s="154"/>
      <c r="C947" s="154"/>
      <c r="D947" s="154"/>
      <c r="E947" s="154"/>
      <c r="F947" s="154"/>
      <c r="G947" s="154"/>
      <c r="H947" s="154"/>
      <c r="I947" s="154"/>
      <c r="J947" s="154"/>
      <c r="K947" s="154"/>
      <c r="L947" s="154"/>
      <c r="M947" s="154"/>
      <c r="N947" s="154"/>
      <c r="O947" s="154"/>
      <c r="P947" s="154"/>
      <c r="Q947" s="154"/>
      <c r="R947" s="154"/>
      <c r="S947" s="154"/>
      <c r="T947" s="154"/>
      <c r="U947" s="154"/>
      <c r="V947" s="154"/>
      <c r="W947" s="154"/>
      <c r="X947" s="154"/>
      <c r="Y947" s="154"/>
      <c r="Z947" s="154"/>
    </row>
    <row r="948" spans="1:26" ht="12.75" customHeight="1">
      <c r="A948" s="154"/>
      <c r="B948" s="154"/>
      <c r="C948" s="154"/>
      <c r="D948" s="154"/>
      <c r="E948" s="154"/>
      <c r="F948" s="154"/>
      <c r="G948" s="154"/>
      <c r="H948" s="154"/>
      <c r="I948" s="154"/>
      <c r="J948" s="154"/>
      <c r="K948" s="154"/>
      <c r="L948" s="154"/>
      <c r="M948" s="154"/>
      <c r="N948" s="154"/>
      <c r="O948" s="154"/>
      <c r="P948" s="154"/>
      <c r="Q948" s="154"/>
      <c r="R948" s="154"/>
      <c r="S948" s="154"/>
      <c r="T948" s="154"/>
      <c r="U948" s="154"/>
      <c r="V948" s="154"/>
      <c r="W948" s="154"/>
      <c r="X948" s="154"/>
      <c r="Y948" s="154"/>
      <c r="Z948" s="154"/>
    </row>
    <row r="949" spans="1:26" ht="12.75" customHeight="1">
      <c r="A949" s="154"/>
      <c r="B949" s="154"/>
      <c r="C949" s="154"/>
      <c r="D949" s="154"/>
      <c r="E949" s="154"/>
      <c r="F949" s="154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4"/>
      <c r="S949" s="154"/>
      <c r="T949" s="154"/>
      <c r="U949" s="154"/>
      <c r="V949" s="154"/>
      <c r="W949" s="154"/>
      <c r="X949" s="154"/>
      <c r="Y949" s="154"/>
      <c r="Z949" s="154"/>
    </row>
    <row r="950" spans="1:26" ht="12.75" customHeight="1">
      <c r="A950" s="154"/>
      <c r="B950" s="154"/>
      <c r="C950" s="154"/>
      <c r="D950" s="154"/>
      <c r="E950" s="154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  <c r="X950" s="154"/>
      <c r="Y950" s="154"/>
      <c r="Z950" s="154"/>
    </row>
    <row r="951" spans="1:26" ht="12.75" customHeight="1">
      <c r="A951" s="154"/>
      <c r="B951" s="154"/>
      <c r="C951" s="154"/>
      <c r="D951" s="154"/>
      <c r="E951" s="154"/>
      <c r="F951" s="154"/>
      <c r="G951" s="154"/>
      <c r="H951" s="154"/>
      <c r="I951" s="154"/>
      <c r="J951" s="154"/>
      <c r="K951" s="154"/>
      <c r="L951" s="154"/>
      <c r="M951" s="154"/>
      <c r="N951" s="154"/>
      <c r="O951" s="154"/>
      <c r="P951" s="154"/>
      <c r="Q951" s="154"/>
      <c r="R951" s="154"/>
      <c r="S951" s="154"/>
      <c r="T951" s="154"/>
      <c r="U951" s="154"/>
      <c r="V951" s="154"/>
      <c r="W951" s="154"/>
      <c r="X951" s="154"/>
      <c r="Y951" s="154"/>
      <c r="Z951" s="154"/>
    </row>
    <row r="952" spans="1:26" ht="12.75" customHeight="1">
      <c r="A952" s="154"/>
      <c r="B952" s="154"/>
      <c r="C952" s="154"/>
      <c r="D952" s="154"/>
      <c r="E952" s="154"/>
      <c r="F952" s="154"/>
      <c r="G952" s="154"/>
      <c r="H952" s="154"/>
      <c r="I952" s="154"/>
      <c r="J952" s="154"/>
      <c r="K952" s="154"/>
      <c r="L952" s="154"/>
      <c r="M952" s="154"/>
      <c r="N952" s="154"/>
      <c r="O952" s="154"/>
      <c r="P952" s="154"/>
      <c r="Q952" s="154"/>
      <c r="R952" s="154"/>
      <c r="S952" s="154"/>
      <c r="T952" s="154"/>
      <c r="U952" s="154"/>
      <c r="V952" s="154"/>
      <c r="W952" s="154"/>
      <c r="X952" s="154"/>
      <c r="Y952" s="154"/>
      <c r="Z952" s="154"/>
    </row>
    <row r="953" spans="1:26" ht="12.75" customHeight="1">
      <c r="A953" s="154"/>
      <c r="B953" s="154"/>
      <c r="C953" s="154"/>
      <c r="D953" s="154"/>
      <c r="E953" s="154"/>
      <c r="F953" s="154"/>
      <c r="G953" s="154"/>
      <c r="H953" s="154"/>
      <c r="I953" s="154"/>
      <c r="J953" s="154"/>
      <c r="K953" s="154"/>
      <c r="L953" s="154"/>
      <c r="M953" s="154"/>
      <c r="N953" s="154"/>
      <c r="O953" s="154"/>
      <c r="P953" s="154"/>
      <c r="Q953" s="154"/>
      <c r="R953" s="154"/>
      <c r="S953" s="154"/>
      <c r="T953" s="154"/>
      <c r="U953" s="154"/>
      <c r="V953" s="154"/>
      <c r="W953" s="154"/>
      <c r="X953" s="154"/>
      <c r="Y953" s="154"/>
      <c r="Z953" s="154"/>
    </row>
    <row r="954" spans="1:26" ht="12.75" customHeight="1">
      <c r="A954" s="154"/>
      <c r="B954" s="154"/>
      <c r="C954" s="154"/>
      <c r="D954" s="154"/>
      <c r="E954" s="154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  <c r="X954" s="154"/>
      <c r="Y954" s="154"/>
      <c r="Z954" s="154"/>
    </row>
    <row r="955" spans="1:26" ht="12.75" customHeight="1">
      <c r="A955" s="154"/>
      <c r="B955" s="154"/>
      <c r="C955" s="154"/>
      <c r="D955" s="154"/>
      <c r="E955" s="154"/>
      <c r="F955" s="154"/>
      <c r="G955" s="154"/>
      <c r="H955" s="154"/>
      <c r="I955" s="154"/>
      <c r="J955" s="154"/>
      <c r="K955" s="154"/>
      <c r="L955" s="154"/>
      <c r="M955" s="154"/>
      <c r="N955" s="154"/>
      <c r="O955" s="154"/>
      <c r="P955" s="154"/>
      <c r="Q955" s="154"/>
      <c r="R955" s="154"/>
      <c r="S955" s="154"/>
      <c r="T955" s="154"/>
      <c r="U955" s="154"/>
      <c r="V955" s="154"/>
      <c r="W955" s="154"/>
      <c r="X955" s="154"/>
      <c r="Y955" s="154"/>
      <c r="Z955" s="154"/>
    </row>
    <row r="956" spans="1:26" ht="12.75" customHeight="1">
      <c r="A956" s="154"/>
      <c r="B956" s="154"/>
      <c r="C956" s="154"/>
      <c r="D956" s="154"/>
      <c r="E956" s="154"/>
      <c r="F956" s="154"/>
      <c r="G956" s="154"/>
      <c r="H956" s="154"/>
      <c r="I956" s="154"/>
      <c r="J956" s="154"/>
      <c r="K956" s="154"/>
      <c r="L956" s="154"/>
      <c r="M956" s="154"/>
      <c r="N956" s="154"/>
      <c r="O956" s="154"/>
      <c r="P956" s="154"/>
      <c r="Q956" s="154"/>
      <c r="R956" s="154"/>
      <c r="S956" s="154"/>
      <c r="T956" s="154"/>
      <c r="U956" s="154"/>
      <c r="V956" s="154"/>
      <c r="W956" s="154"/>
      <c r="X956" s="154"/>
      <c r="Y956" s="154"/>
      <c r="Z956" s="154"/>
    </row>
    <row r="957" spans="1:26" ht="12.75" customHeight="1">
      <c r="A957" s="154"/>
      <c r="B957" s="154"/>
      <c r="C957" s="154"/>
      <c r="D957" s="154"/>
      <c r="E957" s="154"/>
      <c r="F957" s="154"/>
      <c r="G957" s="154"/>
      <c r="H957" s="154"/>
      <c r="I957" s="154"/>
      <c r="J957" s="154"/>
      <c r="K957" s="154"/>
      <c r="L957" s="154"/>
      <c r="M957" s="154"/>
      <c r="N957" s="154"/>
      <c r="O957" s="154"/>
      <c r="P957" s="154"/>
      <c r="Q957" s="154"/>
      <c r="R957" s="154"/>
      <c r="S957" s="154"/>
      <c r="T957" s="154"/>
      <c r="U957" s="154"/>
      <c r="V957" s="154"/>
      <c r="W957" s="154"/>
      <c r="X957" s="154"/>
      <c r="Y957" s="154"/>
      <c r="Z957" s="154"/>
    </row>
    <row r="958" spans="1:26" ht="12.75" customHeight="1">
      <c r="A958" s="154"/>
      <c r="B958" s="154"/>
      <c r="C958" s="154"/>
      <c r="D958" s="154"/>
      <c r="E958" s="154"/>
      <c r="F958" s="154"/>
      <c r="G958" s="154"/>
      <c r="H958" s="154"/>
      <c r="I958" s="154"/>
      <c r="J958" s="154"/>
      <c r="K958" s="154"/>
      <c r="L958" s="154"/>
      <c r="M958" s="154"/>
      <c r="N958" s="154"/>
      <c r="O958" s="154"/>
      <c r="P958" s="154"/>
      <c r="Q958" s="154"/>
      <c r="R958" s="154"/>
      <c r="S958" s="154"/>
      <c r="T958" s="154"/>
      <c r="U958" s="154"/>
      <c r="V958" s="154"/>
      <c r="W958" s="154"/>
      <c r="X958" s="154"/>
      <c r="Y958" s="154"/>
      <c r="Z958" s="154"/>
    </row>
    <row r="959" spans="1:26" ht="12.75" customHeight="1">
      <c r="A959" s="154"/>
      <c r="B959" s="154"/>
      <c r="C959" s="154"/>
      <c r="D959" s="154"/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X959" s="154"/>
      <c r="Y959" s="154"/>
      <c r="Z959" s="154"/>
    </row>
    <row r="960" spans="1:26" ht="12.75" customHeight="1">
      <c r="A960" s="154"/>
      <c r="B960" s="154"/>
      <c r="C960" s="154"/>
      <c r="D960" s="154"/>
      <c r="E960" s="154"/>
      <c r="F960" s="154"/>
      <c r="G960" s="154"/>
      <c r="H960" s="154"/>
      <c r="I960" s="154"/>
      <c r="J960" s="154"/>
      <c r="K960" s="154"/>
      <c r="L960" s="154"/>
      <c r="M960" s="154"/>
      <c r="N960" s="154"/>
      <c r="O960" s="154"/>
      <c r="P960" s="154"/>
      <c r="Q960" s="154"/>
      <c r="R960" s="154"/>
      <c r="S960" s="154"/>
      <c r="T960" s="154"/>
      <c r="U960" s="154"/>
      <c r="V960" s="154"/>
      <c r="W960" s="154"/>
      <c r="X960" s="154"/>
      <c r="Y960" s="154"/>
      <c r="Z960" s="154"/>
    </row>
    <row r="961" spans="1:26" ht="12.75" customHeight="1">
      <c r="A961" s="154"/>
      <c r="B961" s="154"/>
      <c r="C961" s="154"/>
      <c r="D961" s="154"/>
      <c r="E961" s="154"/>
      <c r="F961" s="154"/>
      <c r="G961" s="154"/>
      <c r="H961" s="154"/>
      <c r="I961" s="154"/>
      <c r="J961" s="154"/>
      <c r="K961" s="154"/>
      <c r="L961" s="154"/>
      <c r="M961" s="154"/>
      <c r="N961" s="154"/>
      <c r="O961" s="154"/>
      <c r="P961" s="154"/>
      <c r="Q961" s="154"/>
      <c r="R961" s="154"/>
      <c r="S961" s="154"/>
      <c r="T961" s="154"/>
      <c r="U961" s="154"/>
      <c r="V961" s="154"/>
      <c r="W961" s="154"/>
      <c r="X961" s="154"/>
      <c r="Y961" s="154"/>
      <c r="Z961" s="154"/>
    </row>
    <row r="962" spans="1:26" ht="12.75" customHeight="1">
      <c r="A962" s="154"/>
      <c r="B962" s="154"/>
      <c r="C962" s="154"/>
      <c r="D962" s="154"/>
      <c r="E962" s="154"/>
      <c r="F962" s="154"/>
      <c r="G962" s="154"/>
      <c r="H962" s="154"/>
      <c r="I962" s="154"/>
      <c r="J962" s="154"/>
      <c r="K962" s="154"/>
      <c r="L962" s="154"/>
      <c r="M962" s="154"/>
      <c r="N962" s="154"/>
      <c r="O962" s="154"/>
      <c r="P962" s="154"/>
      <c r="Q962" s="154"/>
      <c r="R962" s="154"/>
      <c r="S962" s="154"/>
      <c r="T962" s="154"/>
      <c r="U962" s="154"/>
      <c r="V962" s="154"/>
      <c r="W962" s="154"/>
      <c r="X962" s="154"/>
      <c r="Y962" s="154"/>
      <c r="Z962" s="154"/>
    </row>
    <row r="963" spans="1:26" ht="12.75" customHeight="1">
      <c r="A963" s="154"/>
      <c r="B963" s="154"/>
      <c r="C963" s="154"/>
      <c r="D963" s="154"/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  <c r="P963" s="154"/>
      <c r="Q963" s="154"/>
      <c r="R963" s="154"/>
      <c r="S963" s="154"/>
      <c r="T963" s="154"/>
      <c r="U963" s="154"/>
      <c r="V963" s="154"/>
      <c r="W963" s="154"/>
      <c r="X963" s="154"/>
      <c r="Y963" s="154"/>
      <c r="Z963" s="154"/>
    </row>
    <row r="964" spans="1:26" ht="12.75" customHeight="1">
      <c r="A964" s="154"/>
      <c r="B964" s="154"/>
      <c r="C964" s="154"/>
      <c r="D964" s="154"/>
      <c r="E964" s="154"/>
      <c r="F964" s="154"/>
      <c r="G964" s="154"/>
      <c r="H964" s="154"/>
      <c r="I964" s="154"/>
      <c r="J964" s="154"/>
      <c r="K964" s="154"/>
      <c r="L964" s="154"/>
      <c r="M964" s="154"/>
      <c r="N964" s="154"/>
      <c r="O964" s="154"/>
      <c r="P964" s="154"/>
      <c r="Q964" s="154"/>
      <c r="R964" s="154"/>
      <c r="S964" s="154"/>
      <c r="T964" s="154"/>
      <c r="U964" s="154"/>
      <c r="V964" s="154"/>
      <c r="W964" s="154"/>
      <c r="X964" s="154"/>
      <c r="Y964" s="154"/>
      <c r="Z964" s="154"/>
    </row>
    <row r="965" spans="1:26" ht="12.75" customHeight="1">
      <c r="A965" s="154"/>
      <c r="B965" s="154"/>
      <c r="C965" s="154"/>
      <c r="D965" s="154"/>
      <c r="E965" s="154"/>
      <c r="F965" s="154"/>
      <c r="G965" s="154"/>
      <c r="H965" s="154"/>
      <c r="I965" s="154"/>
      <c r="J965" s="154"/>
      <c r="K965" s="154"/>
      <c r="L965" s="154"/>
      <c r="M965" s="154"/>
      <c r="N965" s="154"/>
      <c r="O965" s="154"/>
      <c r="P965" s="154"/>
      <c r="Q965" s="154"/>
      <c r="R965" s="154"/>
      <c r="S965" s="154"/>
      <c r="T965" s="154"/>
      <c r="U965" s="154"/>
      <c r="V965" s="154"/>
      <c r="W965" s="154"/>
      <c r="X965" s="154"/>
      <c r="Y965" s="154"/>
      <c r="Z965" s="154"/>
    </row>
    <row r="966" spans="1:26" ht="12.75" customHeight="1">
      <c r="A966" s="154"/>
      <c r="B966" s="154"/>
      <c r="C966" s="154"/>
      <c r="D966" s="154"/>
      <c r="E966" s="154"/>
      <c r="F966" s="154"/>
      <c r="G966" s="154"/>
      <c r="H966" s="154"/>
      <c r="I966" s="154"/>
      <c r="J966" s="154"/>
      <c r="K966" s="154"/>
      <c r="L966" s="154"/>
      <c r="M966" s="154"/>
      <c r="N966" s="154"/>
      <c r="O966" s="154"/>
      <c r="P966" s="154"/>
      <c r="Q966" s="154"/>
      <c r="R966" s="154"/>
      <c r="S966" s="154"/>
      <c r="T966" s="154"/>
      <c r="U966" s="154"/>
      <c r="V966" s="154"/>
      <c r="W966" s="154"/>
      <c r="X966" s="154"/>
      <c r="Y966" s="154"/>
      <c r="Z966" s="154"/>
    </row>
    <row r="967" spans="1:26" ht="12.75" customHeight="1">
      <c r="A967" s="154"/>
      <c r="B967" s="154"/>
      <c r="C967" s="154"/>
      <c r="D967" s="154"/>
      <c r="E967" s="154"/>
      <c r="F967" s="154"/>
      <c r="G967" s="154"/>
      <c r="H967" s="154"/>
      <c r="I967" s="154"/>
      <c r="J967" s="154"/>
      <c r="K967" s="154"/>
      <c r="L967" s="154"/>
      <c r="M967" s="154"/>
      <c r="N967" s="154"/>
      <c r="O967" s="154"/>
      <c r="P967" s="154"/>
      <c r="Q967" s="154"/>
      <c r="R967" s="154"/>
      <c r="S967" s="154"/>
      <c r="T967" s="154"/>
      <c r="U967" s="154"/>
      <c r="V967" s="154"/>
      <c r="W967" s="154"/>
      <c r="X967" s="154"/>
      <c r="Y967" s="154"/>
      <c r="Z967" s="154"/>
    </row>
    <row r="968" spans="1:26" ht="12.75" customHeight="1">
      <c r="A968" s="154"/>
      <c r="B968" s="154"/>
      <c r="C968" s="154"/>
      <c r="D968" s="154"/>
      <c r="E968" s="154"/>
      <c r="F968" s="154"/>
      <c r="G968" s="154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  <c r="R968" s="154"/>
      <c r="S968" s="154"/>
      <c r="T968" s="154"/>
      <c r="U968" s="154"/>
      <c r="V968" s="154"/>
      <c r="W968" s="154"/>
      <c r="X968" s="154"/>
      <c r="Y968" s="154"/>
      <c r="Z968" s="154"/>
    </row>
    <row r="969" spans="1:26" ht="12.75" customHeight="1">
      <c r="A969" s="154"/>
      <c r="B969" s="154"/>
      <c r="C969" s="154"/>
      <c r="D969" s="154"/>
      <c r="E969" s="154"/>
      <c r="F969" s="154"/>
      <c r="G969" s="154"/>
      <c r="H969" s="154"/>
      <c r="I969" s="154"/>
      <c r="J969" s="154"/>
      <c r="K969" s="154"/>
      <c r="L969" s="154"/>
      <c r="M969" s="154"/>
      <c r="N969" s="154"/>
      <c r="O969" s="154"/>
      <c r="P969" s="154"/>
      <c r="Q969" s="154"/>
      <c r="R969" s="154"/>
      <c r="S969" s="154"/>
      <c r="T969" s="154"/>
      <c r="U969" s="154"/>
      <c r="V969" s="154"/>
      <c r="W969" s="154"/>
      <c r="X969" s="154"/>
      <c r="Y969" s="154"/>
      <c r="Z969" s="154"/>
    </row>
    <row r="970" spans="1:26" ht="12.75" customHeight="1">
      <c r="A970" s="154"/>
      <c r="B970" s="154"/>
      <c r="C970" s="154"/>
      <c r="D970" s="154"/>
      <c r="E970" s="154"/>
      <c r="F970" s="154"/>
      <c r="G970" s="154"/>
      <c r="H970" s="154"/>
      <c r="I970" s="154"/>
      <c r="J970" s="154"/>
      <c r="K970" s="154"/>
      <c r="L970" s="154"/>
      <c r="M970" s="154"/>
      <c r="N970" s="154"/>
      <c r="O970" s="154"/>
      <c r="P970" s="154"/>
      <c r="Q970" s="154"/>
      <c r="R970" s="154"/>
      <c r="S970" s="154"/>
      <c r="T970" s="154"/>
      <c r="U970" s="154"/>
      <c r="V970" s="154"/>
      <c r="W970" s="154"/>
      <c r="X970" s="154"/>
      <c r="Y970" s="154"/>
      <c r="Z970" s="154"/>
    </row>
    <row r="971" spans="1:26" ht="12.75" customHeight="1">
      <c r="A971" s="154"/>
      <c r="B971" s="154"/>
      <c r="C971" s="154"/>
      <c r="D971" s="154"/>
      <c r="E971" s="154"/>
      <c r="F971" s="154"/>
      <c r="G971" s="154"/>
      <c r="H971" s="154"/>
      <c r="I971" s="154"/>
      <c r="J971" s="154"/>
      <c r="K971" s="154"/>
      <c r="L971" s="154"/>
      <c r="M971" s="154"/>
      <c r="N971" s="154"/>
      <c r="O971" s="154"/>
      <c r="P971" s="154"/>
      <c r="Q971" s="154"/>
      <c r="R971" s="154"/>
      <c r="S971" s="154"/>
      <c r="T971" s="154"/>
      <c r="U971" s="154"/>
      <c r="V971" s="154"/>
      <c r="W971" s="154"/>
      <c r="X971" s="154"/>
      <c r="Y971" s="154"/>
      <c r="Z971" s="154"/>
    </row>
    <row r="972" spans="1:26" ht="12.75" customHeight="1">
      <c r="A972" s="154"/>
      <c r="B972" s="154"/>
      <c r="C972" s="154"/>
      <c r="D972" s="154"/>
      <c r="E972" s="154"/>
      <c r="F972" s="154"/>
      <c r="G972" s="154"/>
      <c r="H972" s="154"/>
      <c r="I972" s="154"/>
      <c r="J972" s="154"/>
      <c r="K972" s="154"/>
      <c r="L972" s="154"/>
      <c r="M972" s="154"/>
      <c r="N972" s="154"/>
      <c r="O972" s="154"/>
      <c r="P972" s="154"/>
      <c r="Q972" s="154"/>
      <c r="R972" s="154"/>
      <c r="S972" s="154"/>
      <c r="T972" s="154"/>
      <c r="U972" s="154"/>
      <c r="V972" s="154"/>
      <c r="W972" s="154"/>
      <c r="X972" s="154"/>
      <c r="Y972" s="154"/>
      <c r="Z972" s="154"/>
    </row>
    <row r="973" spans="1:26" ht="12.75" customHeight="1">
      <c r="A973" s="154"/>
      <c r="B973" s="154"/>
      <c r="C973" s="154"/>
      <c r="D973" s="154"/>
      <c r="E973" s="154"/>
      <c r="F973" s="154"/>
      <c r="G973" s="154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  <c r="R973" s="154"/>
      <c r="S973" s="154"/>
      <c r="T973" s="154"/>
      <c r="U973" s="154"/>
      <c r="V973" s="154"/>
      <c r="W973" s="154"/>
      <c r="X973" s="154"/>
      <c r="Y973" s="154"/>
      <c r="Z973" s="154"/>
    </row>
    <row r="974" spans="1:26" ht="12.75" customHeight="1">
      <c r="A974" s="154"/>
      <c r="B974" s="154"/>
      <c r="C974" s="154"/>
      <c r="D974" s="154"/>
      <c r="E974" s="154"/>
      <c r="F974" s="154"/>
      <c r="G974" s="154"/>
      <c r="H974" s="154"/>
      <c r="I974" s="154"/>
      <c r="J974" s="154"/>
      <c r="K974" s="154"/>
      <c r="L974" s="154"/>
      <c r="M974" s="154"/>
      <c r="N974" s="154"/>
      <c r="O974" s="154"/>
      <c r="P974" s="154"/>
      <c r="Q974" s="154"/>
      <c r="R974" s="154"/>
      <c r="S974" s="154"/>
      <c r="T974" s="154"/>
      <c r="U974" s="154"/>
      <c r="V974" s="154"/>
      <c r="W974" s="154"/>
      <c r="X974" s="154"/>
      <c r="Y974" s="154"/>
      <c r="Z974" s="154"/>
    </row>
    <row r="975" spans="1:26" ht="12.75" customHeight="1">
      <c r="A975" s="154"/>
      <c r="B975" s="154"/>
      <c r="C975" s="154"/>
      <c r="D975" s="154"/>
      <c r="E975" s="154"/>
      <c r="F975" s="154"/>
      <c r="G975" s="154"/>
      <c r="H975" s="154"/>
      <c r="I975" s="154"/>
      <c r="J975" s="154"/>
      <c r="K975" s="154"/>
      <c r="L975" s="154"/>
      <c r="M975" s="154"/>
      <c r="N975" s="154"/>
      <c r="O975" s="154"/>
      <c r="P975" s="154"/>
      <c r="Q975" s="154"/>
      <c r="R975" s="154"/>
      <c r="S975" s="154"/>
      <c r="T975" s="154"/>
      <c r="U975" s="154"/>
      <c r="V975" s="154"/>
      <c r="W975" s="154"/>
      <c r="X975" s="154"/>
      <c r="Y975" s="154"/>
      <c r="Z975" s="154"/>
    </row>
    <row r="976" spans="1:26" ht="12.75" customHeight="1">
      <c r="A976" s="154"/>
      <c r="B976" s="154"/>
      <c r="C976" s="154"/>
      <c r="D976" s="154"/>
      <c r="E976" s="154"/>
      <c r="F976" s="154"/>
      <c r="G976" s="154"/>
      <c r="H976" s="154"/>
      <c r="I976" s="154"/>
      <c r="J976" s="154"/>
      <c r="K976" s="154"/>
      <c r="L976" s="154"/>
      <c r="M976" s="154"/>
      <c r="N976" s="154"/>
      <c r="O976" s="154"/>
      <c r="P976" s="154"/>
      <c r="Q976" s="154"/>
      <c r="R976" s="154"/>
      <c r="S976" s="154"/>
      <c r="T976" s="154"/>
      <c r="U976" s="154"/>
      <c r="V976" s="154"/>
      <c r="W976" s="154"/>
      <c r="X976" s="154"/>
      <c r="Y976" s="154"/>
      <c r="Z976" s="154"/>
    </row>
    <row r="977" spans="1:26" ht="12.75" customHeight="1">
      <c r="A977" s="154"/>
      <c r="B977" s="154"/>
      <c r="C977" s="154"/>
      <c r="D977" s="154"/>
      <c r="E977" s="154"/>
      <c r="F977" s="154"/>
      <c r="G977" s="154"/>
      <c r="H977" s="154"/>
      <c r="I977" s="154"/>
      <c r="J977" s="154"/>
      <c r="K977" s="154"/>
      <c r="L977" s="154"/>
      <c r="M977" s="154"/>
      <c r="N977" s="154"/>
      <c r="O977" s="154"/>
      <c r="P977" s="154"/>
      <c r="Q977" s="154"/>
      <c r="R977" s="154"/>
      <c r="S977" s="154"/>
      <c r="T977" s="154"/>
      <c r="U977" s="154"/>
      <c r="V977" s="154"/>
      <c r="W977" s="154"/>
      <c r="X977" s="154"/>
      <c r="Y977" s="154"/>
      <c r="Z977" s="154"/>
    </row>
    <row r="978" spans="1:26" ht="12.75" customHeight="1">
      <c r="A978" s="154"/>
      <c r="B978" s="154"/>
      <c r="C978" s="154"/>
      <c r="D978" s="154"/>
      <c r="E978" s="154"/>
      <c r="F978" s="154"/>
      <c r="G978" s="154"/>
      <c r="H978" s="154"/>
      <c r="I978" s="154"/>
      <c r="J978" s="154"/>
      <c r="K978" s="154"/>
      <c r="L978" s="154"/>
      <c r="M978" s="154"/>
      <c r="N978" s="154"/>
      <c r="O978" s="154"/>
      <c r="P978" s="154"/>
      <c r="Q978" s="154"/>
      <c r="R978" s="154"/>
      <c r="S978" s="154"/>
      <c r="T978" s="154"/>
      <c r="U978" s="154"/>
      <c r="V978" s="154"/>
      <c r="W978" s="154"/>
      <c r="X978" s="154"/>
      <c r="Y978" s="154"/>
      <c r="Z978" s="154"/>
    </row>
    <row r="979" spans="1:26" ht="12.75" customHeight="1">
      <c r="A979" s="154"/>
      <c r="B979" s="154"/>
      <c r="C979" s="154"/>
      <c r="D979" s="154"/>
      <c r="E979" s="154"/>
      <c r="F979" s="154"/>
      <c r="G979" s="154"/>
      <c r="H979" s="154"/>
      <c r="I979" s="154"/>
      <c r="J979" s="154"/>
      <c r="K979" s="154"/>
      <c r="L979" s="154"/>
      <c r="M979" s="154"/>
      <c r="N979" s="154"/>
      <c r="O979" s="154"/>
      <c r="P979" s="154"/>
      <c r="Q979" s="154"/>
      <c r="R979" s="154"/>
      <c r="S979" s="154"/>
      <c r="T979" s="154"/>
      <c r="U979" s="154"/>
      <c r="V979" s="154"/>
      <c r="W979" s="154"/>
      <c r="X979" s="154"/>
      <c r="Y979" s="154"/>
      <c r="Z979" s="154"/>
    </row>
    <row r="980" spans="1:26" ht="12.75" customHeight="1">
      <c r="A980" s="154"/>
      <c r="B980" s="154"/>
      <c r="C980" s="154"/>
      <c r="D980" s="154"/>
      <c r="E980" s="154"/>
      <c r="F980" s="154"/>
      <c r="G980" s="154"/>
      <c r="H980" s="154"/>
      <c r="I980" s="154"/>
      <c r="J980" s="154"/>
      <c r="K980" s="154"/>
      <c r="L980" s="154"/>
      <c r="M980" s="154"/>
      <c r="N980" s="154"/>
      <c r="O980" s="154"/>
      <c r="P980" s="154"/>
      <c r="Q980" s="154"/>
      <c r="R980" s="154"/>
      <c r="S980" s="154"/>
      <c r="T980" s="154"/>
      <c r="U980" s="154"/>
      <c r="V980" s="154"/>
      <c r="W980" s="154"/>
      <c r="X980" s="154"/>
      <c r="Y980" s="154"/>
      <c r="Z980" s="154"/>
    </row>
    <row r="981" spans="1:26" ht="12.75" customHeight="1">
      <c r="A981" s="154"/>
      <c r="B981" s="154"/>
      <c r="C981" s="154"/>
      <c r="D981" s="154"/>
      <c r="E981" s="154"/>
      <c r="F981" s="154"/>
      <c r="G981" s="154"/>
      <c r="H981" s="154"/>
      <c r="I981" s="154"/>
      <c r="J981" s="154"/>
      <c r="K981" s="154"/>
      <c r="L981" s="154"/>
      <c r="M981" s="154"/>
      <c r="N981" s="154"/>
      <c r="O981" s="154"/>
      <c r="P981" s="154"/>
      <c r="Q981" s="154"/>
      <c r="R981" s="154"/>
      <c r="S981" s="154"/>
      <c r="T981" s="154"/>
      <c r="U981" s="154"/>
      <c r="V981" s="154"/>
      <c r="W981" s="154"/>
      <c r="X981" s="154"/>
      <c r="Y981" s="154"/>
      <c r="Z981" s="154"/>
    </row>
    <row r="982" spans="1:26" ht="12.75" customHeight="1">
      <c r="A982" s="154"/>
      <c r="B982" s="154"/>
      <c r="C982" s="154"/>
      <c r="D982" s="154"/>
      <c r="E982" s="154"/>
      <c r="F982" s="154"/>
      <c r="G982" s="154"/>
      <c r="H982" s="154"/>
      <c r="I982" s="154"/>
      <c r="J982" s="154"/>
      <c r="K982" s="154"/>
      <c r="L982" s="154"/>
      <c r="M982" s="154"/>
      <c r="N982" s="154"/>
      <c r="O982" s="154"/>
      <c r="P982" s="154"/>
      <c r="Q982" s="154"/>
      <c r="R982" s="154"/>
      <c r="S982" s="154"/>
      <c r="T982" s="154"/>
      <c r="U982" s="154"/>
      <c r="V982" s="154"/>
      <c r="W982" s="154"/>
      <c r="X982" s="154"/>
      <c r="Y982" s="154"/>
      <c r="Z982" s="154"/>
    </row>
    <row r="983" spans="1:26" ht="12.75" customHeight="1">
      <c r="A983" s="154"/>
      <c r="B983" s="154"/>
      <c r="C983" s="154"/>
      <c r="D983" s="154"/>
      <c r="E983" s="154"/>
      <c r="F983" s="154"/>
      <c r="G983" s="154"/>
      <c r="H983" s="154"/>
      <c r="I983" s="154"/>
      <c r="J983" s="154"/>
      <c r="K983" s="154"/>
      <c r="L983" s="154"/>
      <c r="M983" s="154"/>
      <c r="N983" s="154"/>
      <c r="O983" s="154"/>
      <c r="P983" s="154"/>
      <c r="Q983" s="154"/>
      <c r="R983" s="154"/>
      <c r="S983" s="154"/>
      <c r="T983" s="154"/>
      <c r="U983" s="154"/>
      <c r="V983" s="154"/>
      <c r="W983" s="154"/>
      <c r="X983" s="154"/>
      <c r="Y983" s="154"/>
      <c r="Z983" s="154"/>
    </row>
    <row r="984" spans="1:26" ht="12.75" customHeight="1">
      <c r="A984" s="154"/>
      <c r="B984" s="154"/>
      <c r="C984" s="154"/>
      <c r="D984" s="154"/>
      <c r="E984" s="154"/>
      <c r="F984" s="154"/>
      <c r="G984" s="154"/>
      <c r="H984" s="154"/>
      <c r="I984" s="154"/>
      <c r="J984" s="154"/>
      <c r="K984" s="154"/>
      <c r="L984" s="154"/>
      <c r="M984" s="154"/>
      <c r="N984" s="154"/>
      <c r="O984" s="154"/>
      <c r="P984" s="154"/>
      <c r="Q984" s="154"/>
      <c r="R984" s="154"/>
      <c r="S984" s="154"/>
      <c r="T984" s="154"/>
      <c r="U984" s="154"/>
      <c r="V984" s="154"/>
      <c r="W984" s="154"/>
      <c r="X984" s="154"/>
      <c r="Y984" s="154"/>
      <c r="Z984" s="154"/>
    </row>
    <row r="985" spans="1:26" ht="12.75" customHeight="1">
      <c r="A985" s="154"/>
      <c r="B985" s="154"/>
      <c r="C985" s="154"/>
      <c r="D985" s="154"/>
      <c r="E985" s="154"/>
      <c r="F985" s="154"/>
      <c r="G985" s="154"/>
      <c r="H985" s="154"/>
      <c r="I985" s="154"/>
      <c r="J985" s="154"/>
      <c r="K985" s="154"/>
      <c r="L985" s="154"/>
      <c r="M985" s="154"/>
      <c r="N985" s="154"/>
      <c r="O985" s="154"/>
      <c r="P985" s="154"/>
      <c r="Q985" s="154"/>
      <c r="R985" s="154"/>
      <c r="S985" s="154"/>
      <c r="T985" s="154"/>
      <c r="U985" s="154"/>
      <c r="V985" s="154"/>
      <c r="W985" s="154"/>
      <c r="X985" s="154"/>
      <c r="Y985" s="154"/>
      <c r="Z985" s="154"/>
    </row>
    <row r="986" spans="1:26" ht="12.75" customHeight="1">
      <c r="A986" s="154"/>
      <c r="B986" s="154"/>
      <c r="C986" s="154"/>
      <c r="D986" s="154"/>
      <c r="E986" s="154"/>
      <c r="F986" s="154"/>
      <c r="G986" s="154"/>
      <c r="H986" s="154"/>
      <c r="I986" s="154"/>
      <c r="J986" s="154"/>
      <c r="K986" s="154"/>
      <c r="L986" s="154"/>
      <c r="M986" s="154"/>
      <c r="N986" s="154"/>
      <c r="O986" s="154"/>
      <c r="P986" s="154"/>
      <c r="Q986" s="154"/>
      <c r="R986" s="154"/>
      <c r="S986" s="154"/>
      <c r="T986" s="154"/>
      <c r="U986" s="154"/>
      <c r="V986" s="154"/>
      <c r="W986" s="154"/>
      <c r="X986" s="154"/>
      <c r="Y986" s="154"/>
      <c r="Z986" s="154"/>
    </row>
    <row r="987" spans="1:26" ht="12.75" customHeight="1">
      <c r="A987" s="154"/>
      <c r="B987" s="154"/>
      <c r="C987" s="154"/>
      <c r="D987" s="154"/>
      <c r="E987" s="154"/>
      <c r="F987" s="154"/>
      <c r="G987" s="154"/>
      <c r="H987" s="154"/>
      <c r="I987" s="154"/>
      <c r="J987" s="154"/>
      <c r="K987" s="154"/>
      <c r="L987" s="154"/>
      <c r="M987" s="154"/>
      <c r="N987" s="154"/>
      <c r="O987" s="154"/>
      <c r="P987" s="154"/>
      <c r="Q987" s="154"/>
      <c r="R987" s="154"/>
      <c r="S987" s="154"/>
      <c r="T987" s="154"/>
      <c r="U987" s="154"/>
      <c r="V987" s="154"/>
      <c r="W987" s="154"/>
      <c r="X987" s="154"/>
      <c r="Y987" s="154"/>
      <c r="Z987" s="154"/>
    </row>
    <row r="988" spans="1:26" ht="12.75" customHeight="1">
      <c r="A988" s="154"/>
      <c r="B988" s="154"/>
      <c r="C988" s="154"/>
      <c r="D988" s="154"/>
      <c r="E988" s="154"/>
      <c r="F988" s="154"/>
      <c r="G988" s="154"/>
      <c r="H988" s="154"/>
      <c r="I988" s="154"/>
      <c r="J988" s="154"/>
      <c r="K988" s="154"/>
      <c r="L988" s="154"/>
      <c r="M988" s="154"/>
      <c r="N988" s="154"/>
      <c r="O988" s="154"/>
      <c r="P988" s="154"/>
      <c r="Q988" s="154"/>
      <c r="R988" s="154"/>
      <c r="S988" s="154"/>
      <c r="T988" s="154"/>
      <c r="U988" s="154"/>
      <c r="V988" s="154"/>
      <c r="W988" s="154"/>
      <c r="X988" s="154"/>
      <c r="Y988" s="154"/>
      <c r="Z988" s="154"/>
    </row>
    <row r="989" spans="1:26" ht="12.75" customHeight="1">
      <c r="A989" s="154"/>
      <c r="B989" s="154"/>
      <c r="C989" s="154"/>
      <c r="D989" s="154"/>
      <c r="E989" s="154"/>
      <c r="F989" s="154"/>
      <c r="G989" s="154"/>
      <c r="H989" s="154"/>
      <c r="I989" s="154"/>
      <c r="J989" s="154"/>
      <c r="K989" s="154"/>
      <c r="L989" s="154"/>
      <c r="M989" s="154"/>
      <c r="N989" s="154"/>
      <c r="O989" s="154"/>
      <c r="P989" s="154"/>
      <c r="Q989" s="154"/>
      <c r="R989" s="154"/>
      <c r="S989" s="154"/>
      <c r="T989" s="154"/>
      <c r="U989" s="154"/>
      <c r="V989" s="154"/>
      <c r="W989" s="154"/>
      <c r="X989" s="154"/>
      <c r="Y989" s="154"/>
      <c r="Z989" s="154"/>
    </row>
    <row r="990" spans="1:26" ht="12.75" customHeight="1">
      <c r="A990" s="154"/>
      <c r="B990" s="154"/>
      <c r="C990" s="154"/>
      <c r="D990" s="154"/>
      <c r="E990" s="154"/>
      <c r="F990" s="154"/>
      <c r="G990" s="154"/>
      <c r="H990" s="154"/>
      <c r="I990" s="154"/>
      <c r="J990" s="154"/>
      <c r="K990" s="154"/>
      <c r="L990" s="154"/>
      <c r="M990" s="154"/>
      <c r="N990" s="154"/>
      <c r="O990" s="154"/>
      <c r="P990" s="154"/>
      <c r="Q990" s="154"/>
      <c r="R990" s="154"/>
      <c r="S990" s="154"/>
      <c r="T990" s="154"/>
      <c r="U990" s="154"/>
      <c r="V990" s="154"/>
      <c r="W990" s="154"/>
      <c r="X990" s="154"/>
      <c r="Y990" s="154"/>
      <c r="Z990" s="154"/>
    </row>
    <row r="991" spans="1:26" ht="12.75" customHeight="1">
      <c r="A991" s="154"/>
      <c r="B991" s="154"/>
      <c r="C991" s="154"/>
      <c r="D991" s="154"/>
      <c r="E991" s="154"/>
      <c r="F991" s="154"/>
      <c r="G991" s="154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X991" s="154"/>
      <c r="Y991" s="154"/>
      <c r="Z991" s="154"/>
    </row>
    <row r="992" spans="1:26" ht="12.75" customHeight="1">
      <c r="A992" s="154"/>
      <c r="B992" s="154"/>
      <c r="C992" s="154"/>
      <c r="D992" s="154"/>
      <c r="E992" s="154"/>
      <c r="F992" s="154"/>
      <c r="G992" s="154"/>
      <c r="H992" s="154"/>
      <c r="I992" s="154"/>
      <c r="J992" s="154"/>
      <c r="K992" s="154"/>
      <c r="L992" s="154"/>
      <c r="M992" s="154"/>
      <c r="N992" s="154"/>
      <c r="O992" s="154"/>
      <c r="P992" s="154"/>
      <c r="Q992" s="154"/>
      <c r="R992" s="154"/>
      <c r="S992" s="154"/>
      <c r="T992" s="154"/>
      <c r="U992" s="154"/>
      <c r="V992" s="154"/>
      <c r="W992" s="154"/>
      <c r="X992" s="154"/>
      <c r="Y992" s="154"/>
      <c r="Z992" s="154"/>
    </row>
    <row r="993" spans="1:26" ht="12.75" customHeight="1">
      <c r="A993" s="154"/>
      <c r="B993" s="154"/>
      <c r="C993" s="154"/>
      <c r="D993" s="154"/>
      <c r="E993" s="154"/>
      <c r="F993" s="154"/>
      <c r="G993" s="154"/>
      <c r="H993" s="154"/>
      <c r="I993" s="154"/>
      <c r="J993" s="154"/>
      <c r="K993" s="154"/>
      <c r="L993" s="154"/>
      <c r="M993" s="154"/>
      <c r="N993" s="154"/>
      <c r="O993" s="154"/>
      <c r="P993" s="154"/>
      <c r="Q993" s="154"/>
      <c r="R993" s="154"/>
      <c r="S993" s="154"/>
      <c r="T993" s="154"/>
      <c r="U993" s="154"/>
      <c r="V993" s="154"/>
      <c r="W993" s="154"/>
      <c r="X993" s="154"/>
      <c r="Y993" s="154"/>
      <c r="Z993" s="154"/>
    </row>
    <row r="994" spans="1:26" ht="12.75" customHeight="1">
      <c r="A994" s="154"/>
      <c r="B994" s="154"/>
      <c r="C994" s="154"/>
      <c r="D994" s="154"/>
      <c r="E994" s="154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X994" s="154"/>
      <c r="Y994" s="154"/>
      <c r="Z994" s="154"/>
    </row>
    <row r="995" spans="1:26" ht="12.75" customHeight="1">
      <c r="A995" s="154"/>
      <c r="B995" s="154"/>
      <c r="C995" s="154"/>
      <c r="D995" s="154"/>
      <c r="E995" s="154"/>
      <c r="F995" s="154"/>
      <c r="G995" s="154"/>
      <c r="H995" s="154"/>
      <c r="I995" s="154"/>
      <c r="J995" s="154"/>
      <c r="K995" s="154"/>
      <c r="L995" s="154"/>
      <c r="M995" s="154"/>
      <c r="N995" s="154"/>
      <c r="O995" s="154"/>
      <c r="P995" s="154"/>
      <c r="Q995" s="154"/>
      <c r="R995" s="154"/>
      <c r="S995" s="154"/>
      <c r="T995" s="154"/>
      <c r="U995" s="154"/>
      <c r="V995" s="154"/>
      <c r="W995" s="154"/>
      <c r="X995" s="154"/>
      <c r="Y995" s="154"/>
      <c r="Z995" s="154"/>
    </row>
    <row r="996" spans="1:26" ht="12.75" customHeight="1">
      <c r="A996" s="154"/>
      <c r="B996" s="154"/>
      <c r="C996" s="154"/>
      <c r="D996" s="154"/>
      <c r="E996" s="154"/>
      <c r="F996" s="154"/>
      <c r="G996" s="154"/>
      <c r="H996" s="154"/>
      <c r="I996" s="154"/>
      <c r="J996" s="154"/>
      <c r="K996" s="154"/>
      <c r="L996" s="154"/>
      <c r="M996" s="154"/>
      <c r="N996" s="154"/>
      <c r="O996" s="154"/>
      <c r="P996" s="154"/>
      <c r="Q996" s="154"/>
      <c r="R996" s="154"/>
      <c r="S996" s="154"/>
      <c r="T996" s="154"/>
      <c r="U996" s="154"/>
      <c r="V996" s="154"/>
      <c r="W996" s="154"/>
      <c r="X996" s="154"/>
      <c r="Y996" s="154"/>
      <c r="Z996" s="154"/>
    </row>
    <row r="997" spans="1:26" ht="12.75" customHeight="1">
      <c r="A997" s="154"/>
      <c r="B997" s="154"/>
      <c r="C997" s="154"/>
      <c r="D997" s="154"/>
      <c r="E997" s="154"/>
      <c r="F997" s="154"/>
      <c r="G997" s="154"/>
      <c r="H997" s="154"/>
      <c r="I997" s="154"/>
      <c r="J997" s="154"/>
      <c r="K997" s="154"/>
      <c r="L997" s="154"/>
      <c r="M997" s="154"/>
      <c r="N997" s="154"/>
      <c r="O997" s="154"/>
      <c r="P997" s="154"/>
      <c r="Q997" s="154"/>
      <c r="R997" s="154"/>
      <c r="S997" s="154"/>
      <c r="T997" s="154"/>
      <c r="U997" s="154"/>
      <c r="V997" s="154"/>
      <c r="W997" s="154"/>
      <c r="X997" s="154"/>
      <c r="Y997" s="154"/>
      <c r="Z997" s="154"/>
    </row>
    <row r="998" spans="1:26" ht="12.75" customHeight="1">
      <c r="A998" s="154"/>
      <c r="B998" s="154"/>
      <c r="C998" s="154"/>
      <c r="D998" s="154"/>
      <c r="E998" s="154"/>
      <c r="F998" s="154"/>
      <c r="G998" s="154"/>
      <c r="H998" s="154"/>
      <c r="I998" s="154"/>
      <c r="J998" s="154"/>
      <c r="K998" s="154"/>
      <c r="L998" s="154"/>
      <c r="M998" s="154"/>
      <c r="N998" s="154"/>
      <c r="O998" s="154"/>
      <c r="P998" s="154"/>
      <c r="Q998" s="154"/>
      <c r="R998" s="154"/>
      <c r="S998" s="154"/>
      <c r="T998" s="154"/>
      <c r="U998" s="154"/>
      <c r="V998" s="154"/>
      <c r="W998" s="154"/>
      <c r="X998" s="154"/>
      <c r="Y998" s="154"/>
      <c r="Z998" s="154"/>
    </row>
    <row r="999" spans="1:26" ht="12.75" customHeight="1">
      <c r="A999" s="154"/>
      <c r="B999" s="154"/>
      <c r="C999" s="154"/>
      <c r="D999" s="154"/>
      <c r="E999" s="154"/>
      <c r="F999" s="154"/>
      <c r="G999" s="154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X999" s="154"/>
      <c r="Y999" s="154"/>
      <c r="Z999" s="154"/>
    </row>
    <row r="1000" spans="1:26" ht="12.75" customHeight="1">
      <c r="A1000" s="154"/>
      <c r="B1000" s="154"/>
      <c r="C1000" s="154"/>
      <c r="D1000" s="154"/>
      <c r="E1000" s="154"/>
      <c r="F1000" s="154"/>
      <c r="G1000" s="154"/>
      <c r="H1000" s="154"/>
      <c r="I1000" s="154"/>
      <c r="J1000" s="154"/>
      <c r="K1000" s="154"/>
      <c r="L1000" s="154"/>
      <c r="M1000" s="154"/>
      <c r="N1000" s="154"/>
      <c r="O1000" s="154"/>
      <c r="P1000" s="154"/>
      <c r="Q1000" s="154"/>
      <c r="R1000" s="154"/>
      <c r="S1000" s="154"/>
      <c r="T1000" s="154"/>
      <c r="U1000" s="154"/>
      <c r="V1000" s="154"/>
      <c r="W1000" s="154"/>
      <c r="X1000" s="154"/>
      <c r="Y1000" s="154"/>
      <c r="Z1000" s="15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PMR 1st sem 2023</vt:lpstr>
      <vt:lpstr>Sheet1</vt:lpstr>
      <vt:lpstr>'PMR 1st sem 2023'!__xlnm.Print_Area</vt:lpstr>
      <vt:lpstr>'PMR 1st sem 2023'!Print_Area</vt:lpstr>
      <vt:lpstr>'PMR 1st sem 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MROXII</cp:lastModifiedBy>
  <cp:lastPrinted>2023-07-13T09:38:54Z</cp:lastPrinted>
  <dcterms:created xsi:type="dcterms:W3CDTF">2019-10-01T09:16:38Z</dcterms:created>
  <dcterms:modified xsi:type="dcterms:W3CDTF">2023-07-13T09:52:43Z</dcterms:modified>
</cp:coreProperties>
</file>